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19320" windowHeight="8145" activeTab="2"/>
  </bookViews>
  <sheets>
    <sheet name="доходы 1" sheetId="1" r:id="rId1"/>
    <sheet name="Ведом2" sheetId="2" r:id="rId2"/>
    <sheet name="ассигнов 3" sheetId="3" r:id="rId3"/>
    <sheet name="Финансирование дефицита" sheetId="4" r:id="rId4"/>
    <sheet name="Перечень доходов" sheetId="5" r:id="rId5"/>
  </sheets>
  <definedNames>
    <definedName name="_xlnm._FilterDatabase" localSheetId="2" hidden="1">'ассигнов 3'!$A$11:$G$278</definedName>
    <definedName name="_xlnm.Print_Area" localSheetId="2">'ассигнов 3'!$A$1:$H$278</definedName>
    <definedName name="_xlnm.Print_Area" localSheetId="0">'доходы 1'!$A$1:$D$85</definedName>
  </definedNames>
  <calcPr fullCalcOnLoad="1"/>
</workbook>
</file>

<file path=xl/sharedStrings.xml><?xml version="1.0" encoding="utf-8"?>
<sst xmlns="http://schemas.openxmlformats.org/spreadsheetml/2006/main" count="1903" uniqueCount="470">
  <si>
    <t>1.</t>
  </si>
  <si>
    <t>Общегосударственные вопросы</t>
  </si>
  <si>
    <t>1.1.</t>
  </si>
  <si>
    <t>Функционирование высшего должностного лица субъекта Российиской Федерации и муниципального образования</t>
  </si>
  <si>
    <t>1.1.1.</t>
  </si>
  <si>
    <t>Глава муниципального образования</t>
  </si>
  <si>
    <t>Расходы на выплаты персоналу государственных (муниципальных) органов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</si>
  <si>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</si>
  <si>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</si>
  <si>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1.2.2.</t>
  </si>
  <si>
    <t>Компенсация депутатам осуществляющие свои полномочия на непостоянной основе</t>
  </si>
  <si>
    <t>1.2.2.1.</t>
  </si>
  <si>
    <t>Аппарат представительного органа муниципального образования</t>
  </si>
  <si>
    <t>Другие общегосударственные вопросы</t>
  </si>
  <si>
    <t>Уплата налогов, сборов и иных платежей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</si>
  <si>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</si>
  <si>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</si>
  <si>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</si>
  <si>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Глава Местной Администрации</t>
  </si>
  <si>
    <t>2.1.1.1.</t>
  </si>
  <si>
    <t>2.1.2.</t>
  </si>
  <si>
    <t>Содержание и обеспечение деятельности Местной Администрации по решению вопросов местного значения</t>
  </si>
  <si>
    <t>2.1.2.1.</t>
  </si>
  <si>
    <t>2.1.2.2.</t>
  </si>
  <si>
    <t>Закупка товаров, работ и услуг для государственных (муниципальных) нужд</t>
  </si>
  <si>
    <t>2.2.</t>
  </si>
  <si>
    <t>Резервный фонд</t>
  </si>
  <si>
    <t>Резервный фонд местной администрации</t>
  </si>
  <si>
    <t>2.2.1.1.</t>
  </si>
  <si>
    <t>Резервные средства</t>
  </si>
  <si>
    <t>2.3.</t>
  </si>
  <si>
    <t>2.3.1.</t>
  </si>
  <si>
    <t>2.3.1.1.</t>
  </si>
  <si>
    <t>2.3.2.</t>
  </si>
  <si>
    <t>2.3.2.1.</t>
  </si>
  <si>
    <t>2.3.3.</t>
  </si>
  <si>
    <t>2.3.3.1.</t>
  </si>
  <si>
    <t>2.3.4.</t>
  </si>
  <si>
    <t>2.3.4.1.</t>
  </si>
  <si>
    <t>2.3.5.</t>
  </si>
  <si>
    <t>2.3.6.</t>
  </si>
  <si>
    <t>2.3.7.</t>
  </si>
  <si>
    <t>2.3.7.1</t>
  </si>
  <si>
    <t>3.</t>
  </si>
  <si>
    <t>Национальная безопасность и правоохранительная деятельность</t>
  </si>
  <si>
    <t>3.1.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</si>
  <si>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</si>
  <si>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</si>
  <si>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</si>
  <si>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5.1.1.</t>
  </si>
  <si>
    <t>5.1.1.1.</t>
  </si>
  <si>
    <t>Образование</t>
  </si>
  <si>
    <t>6.1.</t>
  </si>
  <si>
    <t>Повышение квалификации</t>
  </si>
  <si>
    <t>6.1.1.</t>
  </si>
  <si>
    <t>6.1.1.1.</t>
  </si>
  <si>
    <t>Культура, кинематография</t>
  </si>
  <si>
    <t>7.1.</t>
  </si>
  <si>
    <t>Культура</t>
  </si>
  <si>
    <t>7.1.1.</t>
  </si>
  <si>
    <t>Социальная политика</t>
  </si>
  <si>
    <t>8.1.</t>
  </si>
  <si>
    <t>Социальное обеспечение населения</t>
  </si>
  <si>
    <t>8.1.1.</t>
  </si>
  <si>
    <t>Охрана семьи и детства</t>
  </si>
  <si>
    <t>Физическая культура и спорт</t>
  </si>
  <si>
    <t>9.1.</t>
  </si>
  <si>
    <t>Массовый спорт</t>
  </si>
  <si>
    <t>9.1.1.</t>
  </si>
  <si>
    <t>9.1.1.1.</t>
  </si>
  <si>
    <t>Средства массовой информации</t>
  </si>
  <si>
    <t>Периодическая печать и издательство</t>
  </si>
  <si>
    <t>Итого</t>
  </si>
  <si>
    <t>№ пп</t>
  </si>
  <si>
    <t>Наименование статей</t>
  </si>
  <si>
    <t>Код ГРБС</t>
  </si>
  <si>
    <t>Код целевой статьи</t>
  </si>
  <si>
    <t>0102</t>
  </si>
  <si>
    <t>0100</t>
  </si>
  <si>
    <t>0103</t>
  </si>
  <si>
    <t xml:space="preserve"> </t>
  </si>
  <si>
    <t>0113</t>
  </si>
  <si>
    <t>0104</t>
  </si>
  <si>
    <t>0111</t>
  </si>
  <si>
    <t>0300</t>
  </si>
  <si>
    <t>0309</t>
  </si>
  <si>
    <t>0500</t>
  </si>
  <si>
    <t>0503</t>
  </si>
  <si>
    <t>0700</t>
  </si>
  <si>
    <t>0705</t>
  </si>
  <si>
    <t>0800</t>
  </si>
  <si>
    <t>0801</t>
  </si>
  <si>
    <t>2.2.1.</t>
  </si>
  <si>
    <t>2.1.4.</t>
  </si>
  <si>
    <t>2.1.4.1</t>
  </si>
  <si>
    <t>Исполнение судебных актов</t>
  </si>
  <si>
    <t>2.3.5.1.</t>
  </si>
  <si>
    <t>2.3.6.1</t>
  </si>
  <si>
    <t>Назначение выплат, перерасчет ежемесячной доплаты за стаж работы (службы) в ОМСУ к трудовой пенсии по старости, трудовой пенсии по инв., пенсии за выслугу лет лицам, замещавшим муниц. долж-ти, долж-ти муниц. службы в ОМСУ</t>
  </si>
  <si>
    <t>Социальныое обеспечение и иные выплаты населению</t>
  </si>
  <si>
    <t>2.3.8.</t>
  </si>
  <si>
    <t>Публичные нормативные социальные выплаты гражданам</t>
  </si>
  <si>
    <t>1.2.1.</t>
  </si>
  <si>
    <t>1.2.3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</si>
  <si>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</si>
  <si>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</t>
  </si>
  <si>
    <t>1.2.1.1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</si>
  <si>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</si>
  <si>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</si>
  <si>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Иные выплаты населению</t>
  </si>
  <si>
    <t>2.3.8.1</t>
  </si>
  <si>
    <t>Муниципальная программа «Учреждение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информации»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</si>
  <si>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Муниципального образования Муниципальный округ Черная речка».</t>
  </si>
  <si>
    <t>Муниципальная программа «Содержание муниципальной информационной службы»</t>
  </si>
  <si>
    <t>Муниципальная программа «Формирование архивных фондов органов местного самоуправления Муниципального образования Муниципальный округ Черная Речка».</t>
  </si>
  <si>
    <t>Муниципальная программа «Осуществление закупок товаров, работ  и услуг для муниципальных нужд»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</si>
  <si>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Черная речка»</t>
  </si>
  <si>
    <t>Муниципальная программа «Участие в деятельности по профилактике наркомании в Санкт-Петербурге в соответствии с законами Санкт-Петербурга»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</si>
  <si>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Черная речка»</t>
  </si>
  <si>
    <t>Муниципальная программа «Участие в деятельности по профилактике правонарушений в Санкт-Петербурге в формах и порядке, установленных законодательством Санкт-Петербурга»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</si>
  <si>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
Муниципальный округ Черная речка»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</si>
  <si>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</si>
  <si>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«Организация и проведение досуговых мероприятий для жителей МО Черная речка»</t>
  </si>
  <si>
    <t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Черная речка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</si>
  <si>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Муниципальная программа "Благоустройство придомовых территорий и дворовых территорий муниципального образования Санкт-Петербурга Муниципальный округ Черная речка"</t>
  </si>
  <si>
    <t>Муниципальная программа" Озеленение территорий муниципального образования Санкт-Петербурга Муниципальный округ Черная речка"</t>
  </si>
  <si>
    <t>Муниципальная программа "Прочие мероприятия в области благоустройства муниципального образования Санкт-Петербурга Муниципальный округ Черная речка"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</si>
  <si>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</si>
  <si>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2.3.9.</t>
  </si>
  <si>
    <t xml:space="preserve">2.3.9.1. </t>
  </si>
  <si>
    <t>4</t>
  </si>
  <si>
    <t>5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</si>
  <si>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</si>
  <si>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</si>
  <si>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</si>
  <si>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</si>
  <si>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</si>
  <si>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</si>
  <si>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</si>
  <si>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</si>
  <si>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</si>
  <si>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</si>
  <si>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</si>
  <si>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</si>
  <si>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</si>
  <si>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6</t>
  </si>
  <si>
    <t>6.1.2.</t>
  </si>
  <si>
    <t>6.1.2.1.</t>
  </si>
  <si>
    <t>7</t>
  </si>
  <si>
    <t>7.1.1.1</t>
  </si>
  <si>
    <t>7.2.</t>
  </si>
  <si>
    <t>7.2.1.</t>
  </si>
  <si>
    <t>7.2.1.1</t>
  </si>
  <si>
    <t>7.2.2.</t>
  </si>
  <si>
    <t>7.2.2.1.</t>
  </si>
  <si>
    <t>8</t>
  </si>
  <si>
    <t>8.1.1.1.</t>
  </si>
  <si>
    <t>9</t>
  </si>
  <si>
    <t>3.1.1.</t>
  </si>
  <si>
    <t>Муниципальная программа «Содействие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ситуации»</t>
  </si>
  <si>
    <t>3.1.1.1.</t>
  </si>
  <si>
    <t>Муниципальная программа "Устройство искуственных дорожных неровностей на проездах и въездах на придомовых территориях и дворовых территориях муниципального образования Санкт-Петербурга Муниципальный округ Черная речка"</t>
  </si>
  <si>
    <t>Муниципальная программа "Содействие развитию малого бизнеса на территории муниципального образования Муниципальный округ Черная речка"</t>
  </si>
  <si>
    <t>5.1.</t>
  </si>
  <si>
    <t>0020000011</t>
  </si>
  <si>
    <t>0020000021</t>
  </si>
  <si>
    <t>0020000023</t>
  </si>
  <si>
    <t>0020000022</t>
  </si>
  <si>
    <t>0020000031</t>
  </si>
  <si>
    <t>0020000032</t>
  </si>
  <si>
    <t>0700000061</t>
  </si>
  <si>
    <t>7950000071</t>
  </si>
  <si>
    <t>7950000491</t>
  </si>
  <si>
    <t>7950000511</t>
  </si>
  <si>
    <t>7950000521</t>
  </si>
  <si>
    <t>7950000541</t>
  </si>
  <si>
    <t>7950000101</t>
  </si>
  <si>
    <t>3450000581</t>
  </si>
  <si>
    <t>2190000081</t>
  </si>
  <si>
    <t>2190000091</t>
  </si>
  <si>
    <t>6000000131</t>
  </si>
  <si>
    <t>6000000151</t>
  </si>
  <si>
    <t>6000000161</t>
  </si>
  <si>
    <t>6000000133</t>
  </si>
  <si>
    <t>7950000181</t>
  </si>
  <si>
    <t>4500000201</t>
  </si>
  <si>
    <t>4500000560</t>
  </si>
  <si>
    <t>0920000231</t>
  </si>
  <si>
    <t>4570000251</t>
  </si>
  <si>
    <t>3300000072</t>
  </si>
  <si>
    <t>Расходы на благоустройство территории муниципального образования, софинансируемые  за счет средств местного бюджета</t>
  </si>
  <si>
    <t>4.1.7.</t>
  </si>
  <si>
    <t>6000000134</t>
  </si>
  <si>
    <t>Приложение 3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</si>
  <si>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</si>
  <si>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</si>
  <si>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Иные пенсии, социальные доплаты к пенсиям</t>
  </si>
  <si>
    <t>Закупка товаров, работ, услуг в сфере информационно-коммуникационных технологий</t>
  </si>
  <si>
    <t>Прочие расходы</t>
  </si>
  <si>
    <t>1.2.2.2.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</si>
  <si>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</si>
  <si>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Заработная плата</t>
  </si>
  <si>
    <t>Начисления на выплаты по оплате труда</t>
  </si>
  <si>
    <t>Прочие работы, услуги</t>
  </si>
  <si>
    <t xml:space="preserve"> 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</si>
  <si>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 xml:space="preserve"> Фонд оплаты труда государственных (муниципальных) органов</t>
  </si>
  <si>
    <t>Услуги связи</t>
  </si>
  <si>
    <t>Коммунальные услуги</t>
  </si>
  <si>
    <t>Работы, услуги по содержанию имущества</t>
  </si>
  <si>
    <t>1.2.3.1.</t>
  </si>
  <si>
    <t>Уплата иных платежей</t>
  </si>
  <si>
    <t>Транспортные услуги</t>
  </si>
  <si>
    <t>Увеличение стоимости материальных запасов</t>
  </si>
  <si>
    <t>Увеличение стоимости основных средств</t>
  </si>
  <si>
    <t>Код раздела, подраздела</t>
  </si>
  <si>
    <t>Код вида расхода</t>
  </si>
  <si>
    <t xml:space="preserve"> Сумма, тыс. руб.</t>
  </si>
  <si>
    <t>Код КОСГУ</t>
  </si>
  <si>
    <t>2.1.2.3.</t>
  </si>
  <si>
    <t>2.</t>
  </si>
  <si>
    <t>2.1.3.</t>
  </si>
  <si>
    <t>2.1.3.1</t>
  </si>
  <si>
    <t>2.1.4.2.</t>
  </si>
  <si>
    <t>09200G0100</t>
  </si>
  <si>
    <t>00200G0850</t>
  </si>
  <si>
    <t>7950000531</t>
  </si>
  <si>
    <t>2.1.2.4.</t>
  </si>
  <si>
    <t>60000S1050</t>
  </si>
  <si>
    <t>60000M1050</t>
  </si>
  <si>
    <t xml:space="preserve">к Решению Муниципального Совета </t>
  </si>
  <si>
    <t xml:space="preserve">БЮДЖЕТА ВНУТРИГОРОДСКОГО МУНИЦИПАЛЬНОГО ОБРАЗОВАНИЯ САНКТ-ПЕТЕРБУРГА </t>
  </si>
  <si>
    <t>РАСПРЕДЕЛЕНИЕ БЮДЖЕТНЫХ АССИГНОВАНИЙ</t>
  </si>
  <si>
    <t>по разделам, подразделам, целевым статьям, группам (группам, подгруппам) и видов расходов</t>
  </si>
  <si>
    <t>МУНИЦИПАЛЬНЫЙ ОКРУГ ЧЕРНАЯ РЕЧКА</t>
  </si>
  <si>
    <t xml:space="preserve"> НА 2016 ГОД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</si>
  <si>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</si>
  <si>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Пенсии, пособия, выплачиваемые организациями сектора государственного управления</t>
  </si>
  <si>
    <t>Расходы на благоустройство территории муниципального образования,  за счет субсидии из бюджета Санкт-Петербурга</t>
  </si>
  <si>
    <t>51100G0860</t>
  </si>
  <si>
    <t>51100G0870</t>
  </si>
  <si>
    <t>Арендная плата за пользование имуществом</t>
  </si>
  <si>
    <t>5120000241</t>
  </si>
  <si>
    <t>Прочие выплаты</t>
  </si>
  <si>
    <t>Иные выплаты персоналу государственных (муниципальных)
органов, за исключением фонда оплаты труда</t>
  </si>
  <si>
    <t>!</t>
  </si>
  <si>
    <t>Уплата налога на имущество организаций и земельного налога</t>
  </si>
  <si>
    <t>6000000135</t>
  </si>
  <si>
    <t xml:space="preserve">Фонд оплаты труда учреждений
</t>
  </si>
  <si>
    <t>3300000073</t>
  </si>
  <si>
    <t>(100-377,40)</t>
  </si>
  <si>
    <t xml:space="preserve">Расходы на выплаты персоналу казенных учреждений
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</si>
  <si>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</si>
  <si>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Расходы МКУ «Черная речка» на осуществление благоустройства территории</t>
  </si>
  <si>
    <t>Расходы МКУ «Черная речка» на осуществление функций муниципальной информационной службы</t>
  </si>
  <si>
    <t>2.3.10.1</t>
  </si>
  <si>
    <t>2.3.10.</t>
  </si>
  <si>
    <t>Приложение 2</t>
  </si>
  <si>
    <t xml:space="preserve">ВЕДОМСТВЕННАЯ СТРУКТУРА РАСХОДОВ </t>
  </si>
  <si>
    <t>Главный распорядитель средств местного бюджета - Муниципальный Совет Муниципального округа Черная речка (928)</t>
  </si>
  <si>
    <t>Главный распорядитель средств местного бюджета - Местная Администрация Муниципального округа Черная речка (966)</t>
  </si>
  <si>
    <t>2.3.10</t>
  </si>
  <si>
    <t>ИТОГО ДОХОДОВ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</si>
  <si>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</si>
  <si>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966 2 19 03000 03 0000 151</t>
  </si>
  <si>
    <t>ВОЗВРАТ ОСТАТКОВ СУБСИДИЙ, СУБВЕНЦИЙ И ИНЫХ МЕЖБЮДЖЕТНЫХ ТРАНСФЕРТОВ, ИМЕЮЩИХ ЦЕЛЕВОЕ НАЗНАЧЕНИЕ ПРОШЛЫХ ЛЕТ</t>
  </si>
  <si>
    <t>000 2 19 00000 00 0000 100</t>
  </si>
  <si>
    <t>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</t>
  </si>
  <si>
    <t>966 2 18 03030 03 0000 180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</si>
  <si>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ИНЫХМЕЖБЮДЖЕТНЫХ ТРАНСФЕРТОВ, ИМЕЮЩИХ ЦЕЛЕВОЕ НАЗНАЧЕНИЕ, ПРОШЛЫХ ЛЕТ</t>
  </si>
  <si>
    <t>000 2 18 00000 00 0000 000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</si>
  <si>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</si>
  <si>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966 2 08 03000 03 0000 180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</si>
  <si>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</si>
  <si>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</si>
  <si>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выплате денежных средств на вознаграждение приемным родителям</t>
  </si>
  <si>
    <t>966 2 02 03027 03 0200 151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</si>
  <si>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выплате денежных средств на содержание ребенка в семье опекуна и приемной семье</t>
  </si>
  <si>
    <t>966 2 02 03027 03 0100 151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</si>
  <si>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</si>
  <si>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966 2 02 03024 03 0200 151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</si>
  <si>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</si>
  <si>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966 2 02 03024 03 0100 151</t>
  </si>
  <si>
    <t>Прочие субсидии бюджетам внутригородских муниципальных образований городов федерального значения</t>
  </si>
  <si>
    <t>966 2 02 02999 03 0000 151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</si>
  <si>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</si>
  <si>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</si>
  <si>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</si>
  <si>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</si>
  <si>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II</t>
  </si>
  <si>
    <t>Возврат средств, полученных  и  не  использованных учреждениями и организациями в прошлые годы</t>
  </si>
  <si>
    <t>966 1 17 05030 03 0200 180</t>
  </si>
  <si>
    <t>966 1 17 05030 03 0100 180</t>
  </si>
  <si>
    <t>Прочие неналоговые доходы</t>
  </si>
  <si>
    <t>000 1 17 05000 00 0000 180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</si>
  <si>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</si>
  <si>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966 1 17 01030 03 0000 180</t>
  </si>
  <si>
    <t>Невыясненные поступления</t>
  </si>
  <si>
    <t>000 1 17 01000 00 0000 180</t>
  </si>
  <si>
    <t>ПРОЧИЕ НЕНАЛОГОВЫЕ ДОХОДЫ</t>
  </si>
  <si>
    <t>000 1 17 00000 00 0000 000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</si>
  <si>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</si>
  <si>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860 1 16 90030 03 0200 140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</si>
  <si>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</si>
  <si>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807 1 16 90030 03 0200 140</t>
  </si>
  <si>
    <t>860 1 16 90030 03 0100 140</t>
  </si>
  <si>
    <t>806 1 16 90030 03 0100 140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</si>
  <si>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</si>
  <si>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000 1 16 90030 03 0000 140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</si>
  <si>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</si>
  <si>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</si>
  <si>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</si>
  <si>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</si>
  <si>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ШТРАФЫ, САНКЦИИ, ВОЗМЕЩЕНИЕ УЩЕРБА</t>
  </si>
  <si>
    <t>000 1 16 00000 00 0000 000</t>
  </si>
  <si>
    <t>7.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</si>
  <si>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</si>
  <si>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966 1 14 02032 03 0000 440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</si>
  <si>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</si>
  <si>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000 1 14 02030 03 0000 440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</si>
  <si>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</si>
  <si>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966 1 14 02032 03 0000 410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</si>
  <si>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</si>
  <si>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000 1 14 02030 03 0000 410</t>
  </si>
  <si>
    <t>Доходы от реализации имущества, находящейся в государственной и муниципальной собственности</t>
  </si>
  <si>
    <t>000 1 14 02000 00 0000 100</t>
  </si>
  <si>
    <t>ДОХОДЫ ОТ ПРОДАЖИ МАТЕРИАЛЬНЫХ И НЕМАТЕРИАЛЬНЫХ АКТИВОВ</t>
  </si>
  <si>
    <t>000 1 14 00000 00 0000 000</t>
  </si>
  <si>
    <t>6.</t>
  </si>
  <si>
    <t>Другие виды прочих доходов от компенсации затрат бюджетов внутригородских муниципальных образований  Санкт-Петербурга</t>
  </si>
  <si>
    <t>966 1 13 02993 03 0200 130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</si>
  <si>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</si>
  <si>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</si>
  <si>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</si>
  <si>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000 1 13 02993 03 0000 130</t>
  </si>
  <si>
    <t>Прочие доходы от компенсации затрат государства</t>
  </si>
  <si>
    <t>000 1 13 02990 00 0000 130</t>
  </si>
  <si>
    <t>ДОХОДЫ ОТ ОКАЗАНИЯ ПЛАТНЫХ УСЛУГ (РАБОТ)  И КОМПЕНСАЦИИ ЗАТРАТ ГОСУДАРСТВА</t>
  </si>
  <si>
    <t>000 1 13 00000 00 0000 000</t>
  </si>
  <si>
    <t>5.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</si>
  <si>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</si>
  <si>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966 1 11 07013 03 0000 120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</si>
  <si>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</si>
  <si>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</si>
  <si>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(за исключением имущества муниципальных бюджетных и автономных учреждений)</t>
  </si>
  <si>
    <t>966 1 11 05033 03 0000 120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</si>
  <si>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</si>
  <si>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</si>
  <si>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</si>
  <si>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</si>
  <si>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</t>
  </si>
  <si>
    <t>966 1 11 03030 03 0000 120</t>
  </si>
  <si>
    <t>Проценты, полученные от предоставления бюджетных кредитов внутри страны</t>
  </si>
  <si>
    <t>000 1 11 03000 00 0000 120</t>
  </si>
  <si>
    <t>Доходы от размещения временно свободных средств бюджетов внутригородских муниципальных образований городов федерального значения</t>
  </si>
  <si>
    <t>966 1 11 02031 03 0000 120</t>
  </si>
  <si>
    <t>Доходы от размещения средств бюджетов</t>
  </si>
  <si>
    <t>000 1 11 02000 00 0000 120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</si>
  <si>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</si>
  <si>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</si>
  <si>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4.</t>
  </si>
  <si>
    <t>Налог с имущества, переходящего в порядке наследования или дарения</t>
  </si>
  <si>
    <t>182 1 09 04040 01 0000 110</t>
  </si>
  <si>
    <t>Налоги на имущество</t>
  </si>
  <si>
    <t>000 1 09 04000 00 0000 110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</si>
  <si>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</si>
  <si>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</si>
  <si>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</si>
  <si>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182 1 05 04030 02 0000 110</t>
  </si>
  <si>
    <t>Налог, взимаемый в связи с применением патентной системы налогообложения</t>
  </si>
  <si>
    <t>000 1 05 04000 02 0000 110</t>
  </si>
  <si>
    <t>1.3.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</si>
  <si>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</si>
  <si>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</si>
  <si>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Единый налог на вмененный доход для отдельных видов деятельности</t>
  </si>
  <si>
    <t>182 1 05 02010 02 0000 110</t>
  </si>
  <si>
    <t>000 1 05 02000 02 0000 110</t>
  </si>
  <si>
    <t>Минимальный налог, зачисляемый в бюджеты субъектов Российской Федерации</t>
  </si>
  <si>
    <t>182 1 05 01050 01 0000 110</t>
  </si>
  <si>
    <t>1.1.3.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</si>
  <si>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</si>
  <si>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</si>
  <si>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</si>
  <si>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</si>
  <si>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000 1 05 01020 01 0000 110</t>
  </si>
  <si>
    <t>1.1.2.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</si>
  <si>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</si>
  <si>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</si>
  <si>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</si>
  <si>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</si>
  <si>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000 1 05 01010 01 0000 110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</si>
  <si>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</si>
  <si>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</si>
  <si>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</si>
  <si>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</si>
  <si>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НАЛОГОВЫЕ И НЕНАЛОГОВЫЕ ДОХОДЫ</t>
  </si>
  <si>
    <t>000 1 00 00000 00 0000 000</t>
  </si>
  <si>
    <t>I</t>
  </si>
  <si>
    <t xml:space="preserve"> на год</t>
  </si>
  <si>
    <t>Сумма (тыс.руб.)</t>
  </si>
  <si>
    <t>Источники доходов</t>
  </si>
  <si>
    <t>Код статьи</t>
  </si>
  <si>
    <t>№ п/п</t>
  </si>
  <si>
    <t xml:space="preserve">ДОХОДЫ </t>
  </si>
  <si>
    <t>Приложение 1</t>
  </si>
  <si>
    <t>3.2.</t>
  </si>
  <si>
    <t>3.3.</t>
  </si>
  <si>
    <t>3.4.</t>
  </si>
  <si>
    <t>5.1.2.</t>
  </si>
  <si>
    <t>6.2.</t>
  </si>
  <si>
    <t>6.2.1.</t>
  </si>
  <si>
    <t>МУНИЦИПАЛЬНЫЙ ОКРУГ ЧЕРНАЯ РЕЧКА НА 2017 ГОД</t>
  </si>
  <si>
    <t xml:space="preserve">                                                   «Об утверждении местного бюджета МО Черная речка на 2017 год» </t>
  </si>
  <si>
    <t>№ ___ от ___.11.2016 г.</t>
  </si>
  <si>
    <t xml:space="preserve">«Об утверждении местного бюджета МО Черная речка на 2017 год» </t>
  </si>
  <si>
    <t>№___ от ___.11.2016 г.</t>
  </si>
  <si>
    <t>4.1.7</t>
  </si>
  <si>
    <t>4.1.7.1</t>
  </si>
  <si>
    <t>4.1.7.2.</t>
  </si>
  <si>
    <t>1003</t>
  </si>
  <si>
    <t>УБИРАЕМ</t>
  </si>
  <si>
    <t>2.3.10.2</t>
  </si>
  <si>
    <t>Иные выплаты персоналу учреждений,  за исключением фонда оплаты труда</t>
  </si>
  <si>
    <t>4.1.7.3.</t>
  </si>
  <si>
    <t>Социальные выплаты гражданам, кроме публиченых нормативных социальных выплат</t>
  </si>
  <si>
    <t>Приобретение товаров, работ, услуг в пользу граждан в целях их социального обеспечения</t>
  </si>
  <si>
    <t xml:space="preserve">Расходы на исполнение отдельных государственных полномочий Санкт-Петербурга по выплате вознаграждения  приемным родителям </t>
  </si>
  <si>
    <t>Расходы на исполнение отдельных государственных полномочий  Санкт-Петербурга по выплате денежных средств на содержаниедетей, находящихся под опекой или попечительством и денежных средств на содержание детей, переданных на воспитание в приемные семьи в Санкт-Петербурге</t>
  </si>
  <si>
    <t>Расходы на исполнениеотдельных государственных полномочий Санкт-Петербурга по организации и осуществлению деятельности по опеке и попечительству</t>
  </si>
  <si>
    <t>Расходы на исполнение отдельных государственных полномочий Санкт-Петербурга по организации и осуществлению деятельности по опеке и попечительству</t>
  </si>
  <si>
    <t>Расходы на исполнение отдельных государственных полномочий Санкт-Петербурга по определению должностных диц местного самоуправления, уполномоченных составлять протоколы об административных правонарушениях, и составлению протоколв об административных правонарушениях</t>
  </si>
  <si>
    <t>Код администратора внутреннего</t>
  </si>
  <si>
    <t xml:space="preserve"> финансирования</t>
  </si>
  <si>
    <t xml:space="preserve"> дефицита бюджета</t>
  </si>
  <si>
    <t>Код бюджетной классификации Российской Федерации</t>
  </si>
  <si>
    <t>Наименование</t>
  </si>
  <si>
    <t>Сумма</t>
  </si>
  <si>
    <t>(тыс. руб.)</t>
  </si>
  <si>
    <t>01 05 00 00 00 0000 000</t>
  </si>
  <si>
    <t>Изменение остатков средств на счетах по учету средств бюджетов</t>
  </si>
  <si>
    <t xml:space="preserve">01 05 00 00 00 0000 500 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</si>
  <si>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</si>
  <si>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</si>
  <si>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</si>
  <si>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01 05 02 01 00 0000 510 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</si>
  <si>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</si>
  <si>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</si>
  <si>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</si>
  <si>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</si>
  <si>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</si>
  <si>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</si>
  <si>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</si>
  <si>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 xml:space="preserve">01 05 02 01 00 0000 610  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</si>
  <si>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</si>
  <si>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</si>
  <si>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</si>
  <si>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ИСТОЧНИКИ ФИНАНСИРОВАНИЯ ДЕФИЦИТА МЕСТНОГО БЮДЖЕТА МО ЧЕРНАЯ РЕЧКА НА 2017 ГОД</t>
  </si>
  <si>
    <t>Источник доходов</t>
  </si>
  <si>
    <t>966 1 17 05030 03 0000 180</t>
  </si>
  <si>
    <t>Прочие неналоговые доходы бюджетов внутригородских муниципальных образований городов федерального значения</t>
  </si>
  <si>
    <t>Другие подвиды прочих неналоговых доходов бюджетов внутригородских муниципальных образований СПб</t>
  </si>
  <si>
    <t>966 1 16 33030 03 0000 140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</si>
  <si>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значения.</t>
  </si>
  <si>
    <t>966 1 16 90030 03 0000 140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</si>
  <si>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значения.</t>
  </si>
  <si>
    <t>Муниципального Образования Муниципальный округ черная Речка на 2017</t>
  </si>
  <si>
    <t xml:space="preserve">к Решения Муниципального Совета </t>
  </si>
  <si>
    <t>№____ от ___.11.2016 г.</t>
  </si>
  <si>
    <t xml:space="preserve">Приложение №5 К  Решению Муниципального Совета
 «Об утверждении местного бюджета МО Черная речка на 2017 год» 
№_____от ____.11.2016 г.
</t>
  </si>
  <si>
    <r>
      <rPr>
        <sz val="10"/>
        <rFont val="Times New Roman"/>
        <family val="1"/>
      </rPr>
      <t>Приложение №4
К Решению Мунициплаьного Совета
«Об утверждении местного бюджета МО Черная речка на 2017 год»  №_____от _____.11.2016 г.</t>
    </r>
    <r>
      <rPr>
        <sz val="10"/>
        <rFont val="Arial Cyr"/>
        <family val="0"/>
      </rPr>
      <t xml:space="preserve">
№ 31 от 23/11/2015
</t>
    </r>
  </si>
  <si>
    <t>Расходы на исполнение отдельных государственных полномочий  Санкт-Петербурга по выплате денежных средств на содержаниедетей, находящихся под опекой или попечительством и денежных средств на содержание  детей, переданных на воспитание в приемные семьи в Санкт-Петербурге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</si>
</sst>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\ _₽"/>
  </numFmts>
  <fonts count="73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color indexed="6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0"/>
      <name val="Times New Roman"/>
      <family val="1"/>
    </font>
    <font>
      <sz val="11"/>
      <color indexed="8"/>
      <name val="Times New Roman"/>
      <family val="1"/>
    </font>
    <font>
      <b/>
      <i/>
      <sz val="8"/>
      <color indexed="60"/>
      <name val="Times New Roman"/>
      <family val="1"/>
    </font>
    <font>
      <b/>
      <sz val="8"/>
      <color indexed="6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b/>
      <sz val="8"/>
      <color indexed="10"/>
      <name val="Times New Roman"/>
      <family val="1"/>
    </font>
    <font>
      <sz val="10"/>
      <color indexed="9"/>
      <name val="Arial Cyr"/>
      <family val="0"/>
    </font>
    <font>
      <sz val="11"/>
      <color indexed="9"/>
      <name val="Times New Roman"/>
      <family val="1"/>
    </font>
    <font>
      <sz val="8"/>
      <color indexed="36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00000"/>
      <name val="Times New Roman"/>
      <family val="1"/>
    </font>
    <font>
      <sz val="11"/>
      <color theme="1"/>
      <name val="Times New Roman"/>
      <family val="1"/>
    </font>
    <font>
      <b/>
      <i/>
      <sz val="8"/>
      <color rgb="FFC00000"/>
      <name val="Times New Roman"/>
      <family val="1"/>
    </font>
    <font>
      <b/>
      <sz val="8"/>
      <color rgb="FFC00000"/>
      <name val="Times New Roman"/>
      <family val="1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 Cyr"/>
      <family val="0"/>
    </font>
    <font>
      <b/>
      <sz val="8"/>
      <color rgb="FFFF0000"/>
      <name val="Times New Roman"/>
      <family val="1"/>
    </font>
    <font>
      <sz val="10"/>
      <color theme="0"/>
      <name val="Arial Cyr"/>
      <family val="0"/>
    </font>
    <font>
      <sz val="11"/>
      <color theme="0"/>
      <name val="Times New Roman"/>
      <family val="1"/>
    </font>
    <font>
      <sz val="8"/>
      <color rgb="FF7030A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/>
      <bottom style="medium">
        <color rgb="FF00000A"/>
      </bottom>
    </border>
    <border>
      <left/>
      <right style="medium">
        <color rgb="FF00000A"/>
      </right>
      <top/>
      <bottom style="medium"/>
    </border>
    <border>
      <left style="medium">
        <color rgb="FF00000A"/>
      </left>
      <right style="medium">
        <color rgb="FF00000A"/>
      </right>
      <top/>
      <bottom/>
    </border>
    <border>
      <left style="medium"/>
      <right style="medium">
        <color rgb="FF00000A"/>
      </right>
      <top/>
      <bottom style="medium"/>
    </border>
    <border>
      <left style="medium">
        <color rgb="FF00000A"/>
      </left>
      <right style="medium">
        <color rgb="FF00000A"/>
      </right>
      <top/>
      <bottom style="medium"/>
    </border>
    <border>
      <left/>
      <right style="medium">
        <color rgb="FF00000A"/>
      </right>
      <top style="medium"/>
      <bottom style="medium"/>
    </border>
    <border>
      <left style="medium"/>
      <right style="medium">
        <color rgb="FF00000A"/>
      </right>
      <top style="medium"/>
      <bottom style="medium"/>
    </border>
    <border>
      <left/>
      <right style="medium">
        <color rgb="FF00000A"/>
      </right>
      <top/>
      <bottom/>
    </border>
    <border>
      <left/>
      <right style="medium">
        <color rgb="FF00000A"/>
      </right>
      <top style="medium">
        <color rgb="FF00000A"/>
      </top>
      <bottom style="medium"/>
    </border>
    <border>
      <left style="medium"/>
      <right style="medium">
        <color rgb="FF00000A"/>
      </right>
      <top style="medium">
        <color rgb="FF00000A"/>
      </top>
      <bottom style="medium"/>
    </border>
    <border>
      <left/>
      <right style="medium"/>
      <top/>
      <bottom style="medium"/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/>
      <right style="medium">
        <color rgb="FF00000A"/>
      </right>
      <top style="medium"/>
      <bottom/>
    </border>
    <border>
      <left style="medium">
        <color rgb="FF00000A"/>
      </left>
      <right style="medium">
        <color rgb="FF00000A"/>
      </right>
      <top style="medium"/>
      <bottom/>
    </border>
    <border>
      <left style="medium">
        <color rgb="FF00000A"/>
      </left>
      <right style="medium"/>
      <top style="medium"/>
      <bottom/>
    </border>
    <border>
      <left style="medium">
        <color rgb="FF00000A"/>
      </left>
      <right style="medium"/>
      <top/>
      <bottom style="medium"/>
    </border>
    <border>
      <left style="medium"/>
      <right style="medium">
        <color rgb="FF00000A"/>
      </right>
      <top/>
      <bottom/>
    </border>
    <border>
      <left style="medium"/>
      <right style="medium">
        <color rgb="FF00000A"/>
      </right>
      <top/>
      <bottom style="medium">
        <color rgb="FF00000A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4" fillId="12" borderId="21" xfId="0" applyNumberFormat="1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wrapText="1"/>
    </xf>
    <xf numFmtId="49" fontId="4" fillId="12" borderId="22" xfId="0" applyNumberFormat="1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left" vertical="center" wrapText="1"/>
    </xf>
    <xf numFmtId="0" fontId="4" fillId="12" borderId="20" xfId="0" applyFont="1" applyFill="1" applyBorder="1" applyAlignment="1">
      <alignment horizontal="center" vertical="center" wrapText="1"/>
    </xf>
    <xf numFmtId="49" fontId="4" fillId="12" borderId="20" xfId="0" applyNumberFormat="1" applyFont="1" applyFill="1" applyBorder="1" applyAlignment="1">
      <alignment horizontal="center" vertical="center" wrapText="1"/>
    </xf>
    <xf numFmtId="176" fontId="4" fillId="12" borderId="23" xfId="0" applyNumberFormat="1" applyFont="1" applyFill="1" applyBorder="1" applyAlignment="1">
      <alignment horizontal="center" vertical="center" wrapText="1"/>
    </xf>
    <xf numFmtId="49" fontId="4" fillId="9" borderId="13" xfId="0" applyNumberFormat="1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center" vertical="center" wrapText="1"/>
    </xf>
    <xf numFmtId="49" fontId="4" fillId="9" borderId="14" xfId="0" applyNumberFormat="1" applyFont="1" applyFill="1" applyBorder="1" applyAlignment="1">
      <alignment horizontal="center" vertical="center" wrapText="1"/>
    </xf>
    <xf numFmtId="176" fontId="4" fillId="9" borderId="21" xfId="0" applyNumberFormat="1" applyFont="1" applyFill="1" applyBorder="1" applyAlignment="1">
      <alignment horizontal="center" vertical="center" wrapText="1"/>
    </xf>
    <xf numFmtId="0" fontId="4" fillId="12" borderId="24" xfId="0" applyFont="1" applyFill="1" applyBorder="1" applyAlignment="1">
      <alignment vertical="center"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176" fontId="2" fillId="35" borderId="21" xfId="0" applyNumberFormat="1" applyFont="1" applyFill="1" applyBorder="1" applyAlignment="1">
      <alignment horizontal="center" vertical="center" wrapText="1"/>
    </xf>
    <xf numFmtId="49" fontId="3" fillId="9" borderId="13" xfId="0" applyNumberFormat="1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center" vertical="center" wrapText="1"/>
    </xf>
    <xf numFmtId="176" fontId="3" fillId="9" borderId="21" xfId="0" applyNumberFormat="1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left" vertical="center" wrapText="1"/>
    </xf>
    <xf numFmtId="49" fontId="4" fillId="12" borderId="14" xfId="0" applyNumberFormat="1" applyFont="1" applyFill="1" applyBorder="1" applyAlignment="1">
      <alignment horizontal="left" vertical="center" wrapText="1"/>
    </xf>
    <xf numFmtId="49" fontId="4" fillId="12" borderId="10" xfId="0" applyNumberFormat="1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left" vertical="center" wrapText="1"/>
    </xf>
    <xf numFmtId="0" fontId="4" fillId="12" borderId="10" xfId="0" applyFont="1" applyFill="1" applyBorder="1" applyAlignment="1">
      <alignment horizontal="center" vertical="center" wrapText="1"/>
    </xf>
    <xf numFmtId="176" fontId="4" fillId="12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22" xfId="0" applyNumberFormat="1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center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2" xfId="0" applyNumberFormat="1" applyFont="1" applyBorder="1" applyAlignment="1">
      <alignment horizontal="left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76" fontId="62" fillId="0" borderId="11" xfId="0" applyNumberFormat="1" applyFont="1" applyFill="1" applyBorder="1" applyAlignment="1">
      <alignment horizontal="center" vertical="center" wrapText="1"/>
    </xf>
    <xf numFmtId="176" fontId="6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6" fontId="62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176" fontId="62" fillId="0" borderId="15" xfId="0" applyNumberFormat="1" applyFont="1" applyFill="1" applyBorder="1" applyAlignment="1">
      <alignment horizontal="center" vertical="center" wrapText="1"/>
    </xf>
    <xf numFmtId="0" fontId="10" fillId="0" borderId="0" xfId="53" applyFont="1" applyAlignment="1">
      <alignment horizontal="right"/>
      <protection/>
    </xf>
    <xf numFmtId="0" fontId="63" fillId="0" borderId="0" xfId="0" applyFont="1" applyAlignment="1">
      <alignment horizontal="right"/>
    </xf>
    <xf numFmtId="0" fontId="1" fillId="0" borderId="0" xfId="53" applyFont="1">
      <alignment/>
      <protection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53" applyFont="1" applyAlignment="1">
      <alignment horizontal="center"/>
      <protection/>
    </xf>
    <xf numFmtId="176" fontId="4" fillId="36" borderId="10" xfId="0" applyNumberFormat="1" applyFont="1" applyFill="1" applyBorder="1" applyAlignment="1">
      <alignment horizontal="center" vertical="center" wrapText="1"/>
    </xf>
    <xf numFmtId="0" fontId="1" fillId="0" borderId="0" xfId="53" applyFont="1" applyBorder="1">
      <alignment/>
      <protection/>
    </xf>
    <xf numFmtId="0" fontId="1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53" applyFont="1" applyBorder="1" applyAlignment="1">
      <alignment/>
      <protection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4" fillId="34" borderId="12" xfId="0" applyFont="1" applyFill="1" applyBorder="1" applyAlignment="1">
      <alignment horizontal="left" vertical="center" wrapText="1"/>
    </xf>
    <xf numFmtId="49" fontId="2" fillId="35" borderId="26" xfId="0" applyNumberFormat="1" applyFont="1" applyFill="1" applyBorder="1" applyAlignment="1">
      <alignment horizontal="center" vertical="center" wrapText="1"/>
    </xf>
    <xf numFmtId="49" fontId="2" fillId="35" borderId="26" xfId="0" applyNumberFormat="1" applyFont="1" applyFill="1" applyBorder="1" applyAlignment="1">
      <alignment horizontal="left" vertical="center" wrapText="1"/>
    </xf>
    <xf numFmtId="0" fontId="2" fillId="35" borderId="26" xfId="0" applyFont="1" applyFill="1" applyBorder="1" applyAlignment="1">
      <alignment horizontal="center" vertical="center" wrapText="1"/>
    </xf>
    <xf numFmtId="176" fontId="2" fillId="35" borderId="26" xfId="0" applyNumberFormat="1" applyFont="1" applyFill="1" applyBorder="1" applyAlignment="1">
      <alignment horizontal="center" vertical="center" wrapText="1"/>
    </xf>
    <xf numFmtId="49" fontId="2" fillId="35" borderId="27" xfId="0" applyNumberFormat="1" applyFont="1" applyFill="1" applyBorder="1" applyAlignment="1">
      <alignment horizontal="center" vertical="center" wrapText="1"/>
    </xf>
    <xf numFmtId="49" fontId="2" fillId="35" borderId="25" xfId="0" applyNumberFormat="1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left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62" fillId="12" borderId="10" xfId="0" applyFont="1" applyFill="1" applyBorder="1" applyAlignment="1">
      <alignment horizontal="center" vertical="center" wrapText="1"/>
    </xf>
    <xf numFmtId="49" fontId="4" fillId="12" borderId="28" xfId="0" applyNumberFormat="1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left" vertical="center" wrapText="1"/>
    </xf>
    <xf numFmtId="0" fontId="4" fillId="12" borderId="15" xfId="0" applyFont="1" applyFill="1" applyBorder="1" applyAlignment="1">
      <alignment horizontal="center" vertical="center" wrapText="1"/>
    </xf>
    <xf numFmtId="49" fontId="4" fillId="12" borderId="15" xfId="0" applyNumberFormat="1" applyFont="1" applyFill="1" applyBorder="1" applyAlignment="1">
      <alignment horizontal="center" vertical="center" wrapText="1"/>
    </xf>
    <xf numFmtId="49" fontId="4" fillId="12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/>
    </xf>
    <xf numFmtId="49" fontId="13" fillId="37" borderId="13" xfId="0" applyNumberFormat="1" applyFont="1" applyFill="1" applyBorder="1" applyAlignment="1">
      <alignment horizontal="center" vertical="center" wrapText="1"/>
    </xf>
    <xf numFmtId="49" fontId="13" fillId="37" borderId="14" xfId="0" applyNumberFormat="1" applyFont="1" applyFill="1" applyBorder="1" applyAlignment="1">
      <alignment horizontal="left" vertical="center" wrapText="1"/>
    </xf>
    <xf numFmtId="0" fontId="13" fillId="37" borderId="14" xfId="0" applyFont="1" applyFill="1" applyBorder="1" applyAlignment="1">
      <alignment horizontal="center" vertical="center" wrapText="1"/>
    </xf>
    <xf numFmtId="49" fontId="13" fillId="37" borderId="14" xfId="0" applyNumberFormat="1" applyFont="1" applyFill="1" applyBorder="1" applyAlignment="1">
      <alignment horizontal="center" vertical="center" wrapText="1"/>
    </xf>
    <xf numFmtId="176" fontId="13" fillId="37" borderId="21" xfId="0" applyNumberFormat="1" applyFont="1" applyFill="1" applyBorder="1" applyAlignment="1">
      <alignment horizontal="center" vertical="center" wrapText="1"/>
    </xf>
    <xf numFmtId="49" fontId="4" fillId="12" borderId="27" xfId="0" applyNumberFormat="1" applyFont="1" applyFill="1" applyBorder="1" applyAlignment="1">
      <alignment horizontal="center" vertical="center" wrapText="1"/>
    </xf>
    <xf numFmtId="0" fontId="4" fillId="12" borderId="25" xfId="0" applyFont="1" applyFill="1" applyBorder="1" applyAlignment="1">
      <alignment horizontal="left" vertical="center" wrapText="1"/>
    </xf>
    <xf numFmtId="0" fontId="4" fillId="12" borderId="25" xfId="0" applyFont="1" applyFill="1" applyBorder="1" applyAlignment="1">
      <alignment horizontal="center" vertical="center" wrapText="1"/>
    </xf>
    <xf numFmtId="49" fontId="4" fillId="12" borderId="25" xfId="0" applyNumberFormat="1" applyFont="1" applyFill="1" applyBorder="1" applyAlignment="1">
      <alignment horizontal="center" vertical="center" wrapText="1"/>
    </xf>
    <xf numFmtId="176" fontId="4" fillId="12" borderId="2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37" borderId="14" xfId="0" applyFont="1" applyFill="1" applyBorder="1" applyAlignment="1">
      <alignment horizontal="left" vertical="center" wrapText="1"/>
    </xf>
    <xf numFmtId="176" fontId="64" fillId="37" borderId="21" xfId="0" applyNumberFormat="1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11" fillId="0" borderId="30" xfId="53" applyFont="1" applyBorder="1" applyAlignment="1">
      <alignment wrapText="1"/>
      <protection/>
    </xf>
    <xf numFmtId="0" fontId="11" fillId="0" borderId="31" xfId="53" applyFont="1" applyBorder="1" applyAlignment="1">
      <alignment horizontal="center" wrapText="1"/>
      <protection/>
    </xf>
    <xf numFmtId="0" fontId="1" fillId="0" borderId="32" xfId="53" applyFont="1" applyBorder="1" applyAlignment="1">
      <alignment horizontal="left" wrapText="1"/>
      <protection/>
    </xf>
    <xf numFmtId="0" fontId="1" fillId="0" borderId="32" xfId="53" applyFont="1" applyBorder="1" applyAlignment="1">
      <alignment wrapText="1"/>
      <protection/>
    </xf>
    <xf numFmtId="0" fontId="1" fillId="0" borderId="33" xfId="53" applyFont="1" applyBorder="1" applyAlignment="1">
      <alignment horizontal="center" wrapText="1"/>
      <protection/>
    </xf>
    <xf numFmtId="0" fontId="5" fillId="39" borderId="32" xfId="53" applyFont="1" applyFill="1" applyBorder="1" applyAlignment="1">
      <alignment horizontal="left" wrapText="1"/>
      <protection/>
    </xf>
    <xf numFmtId="0" fontId="5" fillId="39" borderId="32" xfId="53" applyFont="1" applyFill="1" applyBorder="1" applyAlignment="1">
      <alignment wrapText="1"/>
      <protection/>
    </xf>
    <xf numFmtId="0" fontId="5" fillId="39" borderId="34" xfId="53" applyFont="1" applyFill="1" applyBorder="1" applyAlignment="1">
      <alignment horizontal="center" wrapText="1"/>
      <protection/>
    </xf>
    <xf numFmtId="0" fontId="1" fillId="0" borderId="35" xfId="53" applyFont="1" applyBorder="1" applyAlignment="1">
      <alignment horizontal="center" wrapText="1"/>
      <protection/>
    </xf>
    <xf numFmtId="0" fontId="5" fillId="0" borderId="34" xfId="53" applyFont="1" applyBorder="1" applyAlignment="1">
      <alignment horizontal="center" wrapText="1"/>
      <protection/>
    </xf>
    <xf numFmtId="0" fontId="1" fillId="0" borderId="34" xfId="53" applyFont="1" applyBorder="1" applyAlignment="1">
      <alignment horizontal="center" wrapText="1"/>
      <protection/>
    </xf>
    <xf numFmtId="0" fontId="1" fillId="0" borderId="36" xfId="53" applyFont="1" applyBorder="1" applyAlignment="1">
      <alignment horizontal="left" wrapText="1"/>
      <protection/>
    </xf>
    <xf numFmtId="0" fontId="1" fillId="0" borderId="36" xfId="53" applyFont="1" applyBorder="1" applyAlignment="1">
      <alignment wrapText="1"/>
      <protection/>
    </xf>
    <xf numFmtId="0" fontId="1" fillId="0" borderId="37" xfId="53" applyFont="1" applyBorder="1" applyAlignment="1">
      <alignment horizontal="center" wrapText="1"/>
      <protection/>
    </xf>
    <xf numFmtId="176" fontId="1" fillId="34" borderId="38" xfId="53" applyNumberFormat="1" applyFont="1" applyFill="1" applyBorder="1" applyAlignment="1">
      <alignment horizontal="center" wrapText="1"/>
      <protection/>
    </xf>
    <xf numFmtId="0" fontId="1" fillId="34" borderId="38" xfId="53" applyFont="1" applyFill="1" applyBorder="1" applyAlignment="1">
      <alignment horizontal="left" wrapText="1"/>
      <protection/>
    </xf>
    <xf numFmtId="0" fontId="1" fillId="34" borderId="38" xfId="53" applyFont="1" applyFill="1" applyBorder="1" applyAlignment="1">
      <alignment wrapText="1"/>
      <protection/>
    </xf>
    <xf numFmtId="0" fontId="1" fillId="34" borderId="33" xfId="53" applyFont="1" applyFill="1" applyBorder="1" applyAlignment="1">
      <alignment horizontal="center" wrapText="1"/>
      <protection/>
    </xf>
    <xf numFmtId="0" fontId="5" fillId="40" borderId="32" xfId="53" applyFont="1" applyFill="1" applyBorder="1" applyAlignment="1">
      <alignment horizontal="left" wrapText="1"/>
      <protection/>
    </xf>
    <xf numFmtId="0" fontId="5" fillId="40" borderId="32" xfId="53" applyFont="1" applyFill="1" applyBorder="1" applyAlignment="1">
      <alignment wrapText="1"/>
      <protection/>
    </xf>
    <xf numFmtId="0" fontId="5" fillId="40" borderId="35" xfId="53" applyFont="1" applyFill="1" applyBorder="1" applyAlignment="1">
      <alignment horizontal="center" wrapText="1"/>
      <protection/>
    </xf>
    <xf numFmtId="0" fontId="5" fillId="3" borderId="32" xfId="53" applyFont="1" applyFill="1" applyBorder="1" applyAlignment="1">
      <alignment horizontal="left" wrapText="1"/>
      <protection/>
    </xf>
    <xf numFmtId="0" fontId="5" fillId="3" borderId="32" xfId="53" applyFont="1" applyFill="1" applyBorder="1" applyAlignment="1">
      <alignment wrapText="1"/>
      <protection/>
    </xf>
    <xf numFmtId="0" fontId="5" fillId="3" borderId="35" xfId="53" applyFont="1" applyFill="1" applyBorder="1" applyAlignment="1">
      <alignment horizontal="center" wrapText="1"/>
      <protection/>
    </xf>
    <xf numFmtId="0" fontId="5" fillId="41" borderId="39" xfId="53" applyFont="1" applyFill="1" applyBorder="1" applyAlignment="1">
      <alignment horizontal="left" wrapText="1"/>
      <protection/>
    </xf>
    <xf numFmtId="0" fontId="5" fillId="41" borderId="39" xfId="53" applyFont="1" applyFill="1" applyBorder="1" applyAlignment="1">
      <alignment wrapText="1"/>
      <protection/>
    </xf>
    <xf numFmtId="0" fontId="5" fillId="41" borderId="40" xfId="53" applyFont="1" applyFill="1" applyBorder="1" applyAlignment="1">
      <alignment horizontal="center" wrapText="1"/>
      <protection/>
    </xf>
    <xf numFmtId="0" fontId="1" fillId="0" borderId="38" xfId="42" applyFont="1" applyBorder="1" applyAlignment="1" applyProtection="1">
      <alignment horizontal="left" wrapText="1"/>
      <protection/>
    </xf>
    <xf numFmtId="0" fontId="1" fillId="0" borderId="38" xfId="53" applyFont="1" applyBorder="1" applyAlignment="1">
      <alignment wrapText="1"/>
      <protection/>
    </xf>
    <xf numFmtId="176" fontId="1" fillId="0" borderId="41" xfId="53" applyNumberFormat="1" applyFont="1" applyBorder="1" applyAlignment="1">
      <alignment horizontal="center" wrapText="1"/>
      <protection/>
    </xf>
    <xf numFmtId="0" fontId="1" fillId="0" borderId="32" xfId="42" applyFont="1" applyBorder="1" applyAlignment="1" applyProtection="1">
      <alignment horizontal="left" wrapText="1"/>
      <protection/>
    </xf>
    <xf numFmtId="0" fontId="5" fillId="3" borderId="34" xfId="53" applyFont="1" applyFill="1" applyBorder="1" applyAlignment="1">
      <alignment horizontal="center" wrapText="1"/>
      <protection/>
    </xf>
    <xf numFmtId="0" fontId="5" fillId="41" borderId="32" xfId="53" applyFont="1" applyFill="1" applyBorder="1" applyAlignment="1">
      <alignment horizontal="left" wrapText="1"/>
      <protection/>
    </xf>
    <xf numFmtId="0" fontId="5" fillId="41" borderId="32" xfId="53" applyFont="1" applyFill="1" applyBorder="1" applyAlignment="1">
      <alignment wrapText="1"/>
      <protection/>
    </xf>
    <xf numFmtId="0" fontId="5" fillId="41" borderId="35" xfId="53" applyFont="1" applyFill="1" applyBorder="1" applyAlignment="1">
      <alignment horizontal="center" wrapText="1"/>
      <protection/>
    </xf>
    <xf numFmtId="0" fontId="14" fillId="0" borderId="32" xfId="53" applyFont="1" applyBorder="1" applyAlignment="1">
      <alignment horizontal="left" wrapText="1"/>
      <protection/>
    </xf>
    <xf numFmtId="0" fontId="14" fillId="0" borderId="32" xfId="53" applyFont="1" applyBorder="1" applyAlignment="1">
      <alignment wrapText="1"/>
      <protection/>
    </xf>
    <xf numFmtId="0" fontId="14" fillId="0" borderId="34" xfId="53" applyFont="1" applyBorder="1" applyAlignment="1">
      <alignment horizontal="center" wrapText="1"/>
      <protection/>
    </xf>
    <xf numFmtId="0" fontId="5" fillId="41" borderId="34" xfId="53" applyFont="1" applyFill="1" applyBorder="1" applyAlignment="1">
      <alignment horizontal="center" wrapText="1"/>
      <protection/>
    </xf>
    <xf numFmtId="0" fontId="14" fillId="0" borderId="35" xfId="53" applyFont="1" applyBorder="1" applyAlignment="1">
      <alignment horizontal="center" wrapText="1"/>
      <protection/>
    </xf>
    <xf numFmtId="0" fontId="14" fillId="0" borderId="30" xfId="53" applyFont="1" applyBorder="1" applyAlignment="1">
      <alignment horizontal="left" wrapText="1"/>
      <protection/>
    </xf>
    <xf numFmtId="0" fontId="14" fillId="0" borderId="30" xfId="53" applyFont="1" applyBorder="1" applyAlignment="1">
      <alignment wrapText="1"/>
      <protection/>
    </xf>
    <xf numFmtId="0" fontId="14" fillId="0" borderId="42" xfId="53" applyFont="1" applyBorder="1" applyAlignment="1">
      <alignment horizontal="center" wrapText="1"/>
      <protection/>
    </xf>
    <xf numFmtId="0" fontId="1" fillId="0" borderId="38" xfId="53" applyFont="1" applyBorder="1" applyAlignment="1">
      <alignment horizontal="left" wrapText="1"/>
      <protection/>
    </xf>
    <xf numFmtId="14" fontId="1" fillId="0" borderId="33" xfId="53" applyNumberFormat="1" applyFont="1" applyBorder="1" applyAlignment="1">
      <alignment horizontal="center" wrapText="1"/>
      <protection/>
    </xf>
    <xf numFmtId="16" fontId="5" fillId="3" borderId="34" xfId="53" applyNumberFormat="1" applyFont="1" applyFill="1" applyBorder="1" applyAlignment="1">
      <alignment horizontal="center" wrapText="1"/>
      <protection/>
    </xf>
    <xf numFmtId="14" fontId="1" fillId="0" borderId="34" xfId="53" applyNumberFormat="1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15" fillId="40" borderId="32" xfId="53" applyFont="1" applyFill="1" applyBorder="1" applyAlignment="1">
      <alignment horizontal="center" wrapText="1"/>
      <protection/>
    </xf>
    <xf numFmtId="0" fontId="15" fillId="40" borderId="32" xfId="53" applyFont="1" applyFill="1" applyBorder="1" applyAlignment="1">
      <alignment horizontal="left" wrapText="1"/>
      <protection/>
    </xf>
    <xf numFmtId="0" fontId="2" fillId="0" borderId="32" xfId="53" applyFont="1" applyBorder="1" applyAlignment="1">
      <alignment horizontal="center" wrapText="1"/>
      <protection/>
    </xf>
    <xf numFmtId="0" fontId="2" fillId="0" borderId="43" xfId="53" applyFont="1" applyBorder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2" fillId="0" borderId="0" xfId="53" applyFont="1" applyAlignment="1">
      <alignment horizontal="left" indent="15"/>
      <protection/>
    </xf>
    <xf numFmtId="0" fontId="63" fillId="34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53" applyFont="1" applyAlignment="1">
      <alignment/>
      <protection/>
    </xf>
    <xf numFmtId="0" fontId="1" fillId="0" borderId="34" xfId="53" applyFont="1" applyBorder="1" applyAlignment="1">
      <alignment horizontal="center" wrapText="1"/>
      <protection/>
    </xf>
    <xf numFmtId="0" fontId="1" fillId="0" borderId="33" xfId="53" applyFont="1" applyBorder="1" applyAlignment="1">
      <alignment horizontal="center" wrapText="1"/>
      <protection/>
    </xf>
    <xf numFmtId="176" fontId="65" fillId="35" borderId="10" xfId="0" applyNumberFormat="1" applyFont="1" applyFill="1" applyBorder="1" applyAlignment="1">
      <alignment horizontal="center" vertical="center" wrapText="1"/>
    </xf>
    <xf numFmtId="176" fontId="62" fillId="9" borderId="10" xfId="0" applyNumberFormat="1" applyFont="1" applyFill="1" applyBorder="1" applyAlignment="1">
      <alignment horizontal="center" vertical="center" wrapText="1"/>
    </xf>
    <xf numFmtId="176" fontId="62" fillId="12" borderId="10" xfId="0" applyNumberFormat="1" applyFont="1" applyFill="1" applyBorder="1" applyAlignment="1">
      <alignment horizontal="center" vertical="center" wrapText="1"/>
    </xf>
    <xf numFmtId="176" fontId="65" fillId="35" borderId="23" xfId="0" applyNumberFormat="1" applyFont="1" applyFill="1" applyBorder="1" applyAlignment="1">
      <alignment horizontal="center" vertical="center" wrapText="1"/>
    </xf>
    <xf numFmtId="176" fontId="62" fillId="12" borderId="21" xfId="0" applyNumberFormat="1" applyFont="1" applyFill="1" applyBorder="1" applyAlignment="1">
      <alignment horizontal="center" vertical="center" wrapText="1"/>
    </xf>
    <xf numFmtId="176" fontId="62" fillId="12" borderId="23" xfId="0" applyNumberFormat="1" applyFont="1" applyFill="1" applyBorder="1" applyAlignment="1">
      <alignment horizontal="center" vertical="center" wrapText="1"/>
    </xf>
    <xf numFmtId="176" fontId="65" fillId="35" borderId="21" xfId="0" applyNumberFormat="1" applyFont="1" applyFill="1" applyBorder="1" applyAlignment="1">
      <alignment horizontal="center" vertical="center" wrapText="1"/>
    </xf>
    <xf numFmtId="176" fontId="62" fillId="9" borderId="21" xfId="0" applyNumberFormat="1" applyFont="1" applyFill="1" applyBorder="1" applyAlignment="1">
      <alignment horizontal="center" vertical="center" wrapText="1"/>
    </xf>
    <xf numFmtId="176" fontId="62" fillId="0" borderId="17" xfId="0" applyNumberFormat="1" applyFont="1" applyFill="1" applyBorder="1" applyAlignment="1">
      <alignment horizontal="center" vertical="center" wrapText="1"/>
    </xf>
    <xf numFmtId="176" fontId="65" fillId="35" borderId="29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76" fontId="66" fillId="0" borderId="15" xfId="0" applyNumberFormat="1" applyFont="1" applyFill="1" applyBorder="1" applyAlignment="1">
      <alignment horizontal="center" vertical="center" wrapText="1"/>
    </xf>
    <xf numFmtId="0" fontId="9" fillId="12" borderId="25" xfId="0" applyFont="1" applyFill="1" applyBorder="1" applyAlignment="1">
      <alignment wrapText="1"/>
    </xf>
    <xf numFmtId="176" fontId="66" fillId="0" borderId="10" xfId="0" applyNumberFormat="1" applyFont="1" applyFill="1" applyBorder="1" applyAlignment="1">
      <alignment horizontal="center" vertical="center" wrapText="1"/>
    </xf>
    <xf numFmtId="0" fontId="67" fillId="0" borderId="36" xfId="53" applyFont="1" applyBorder="1" applyAlignment="1">
      <alignment wrapText="1"/>
      <protection/>
    </xf>
    <xf numFmtId="0" fontId="67" fillId="0" borderId="36" xfId="53" applyFont="1" applyBorder="1" applyAlignment="1">
      <alignment horizontal="left" wrapText="1"/>
      <protection/>
    </xf>
    <xf numFmtId="0" fontId="67" fillId="0" borderId="34" xfId="53" applyFont="1" applyBorder="1" applyAlignment="1">
      <alignment horizontal="center" wrapText="1"/>
      <protection/>
    </xf>
    <xf numFmtId="0" fontId="67" fillId="0" borderId="32" xfId="53" applyFont="1" applyBorder="1" applyAlignment="1">
      <alignment wrapText="1"/>
      <protection/>
    </xf>
    <xf numFmtId="0" fontId="67" fillId="0" borderId="32" xfId="53" applyFont="1" applyBorder="1" applyAlignment="1">
      <alignment horizontal="left" wrapText="1"/>
      <protection/>
    </xf>
    <xf numFmtId="49" fontId="4" fillId="12" borderId="19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9" fillId="12" borderId="0" xfId="0" applyFont="1" applyFill="1" applyBorder="1" applyAlignment="1">
      <alignment wrapText="1"/>
    </xf>
    <xf numFmtId="49" fontId="4" fillId="38" borderId="13" xfId="0" applyNumberFormat="1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left" vertical="center" wrapText="1"/>
    </xf>
    <xf numFmtId="0" fontId="4" fillId="38" borderId="14" xfId="0" applyFont="1" applyFill="1" applyBorder="1" applyAlignment="1">
      <alignment horizontal="center" vertical="center" wrapText="1"/>
    </xf>
    <xf numFmtId="49" fontId="4" fillId="38" borderId="14" xfId="0" applyNumberFormat="1" applyFont="1" applyFill="1" applyBorder="1" applyAlignment="1">
      <alignment horizontal="center" vertical="center" wrapText="1"/>
    </xf>
    <xf numFmtId="49" fontId="4" fillId="38" borderId="12" xfId="0" applyNumberFormat="1" applyFont="1" applyFill="1" applyBorder="1" applyAlignment="1">
      <alignment horizontal="center" vertical="center" wrapText="1"/>
    </xf>
    <xf numFmtId="0" fontId="4" fillId="38" borderId="0" xfId="0" applyFont="1" applyFill="1" applyAlignment="1">
      <alignment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left" vertical="center" wrapText="1"/>
    </xf>
    <xf numFmtId="0" fontId="68" fillId="38" borderId="0" xfId="0" applyFont="1" applyFill="1" applyAlignment="1">
      <alignment/>
    </xf>
    <xf numFmtId="43" fontId="2" fillId="35" borderId="27" xfId="61" applyFont="1" applyFill="1" applyBorder="1" applyAlignment="1">
      <alignment horizontal="center" vertical="center" wrapText="1"/>
    </xf>
    <xf numFmtId="49" fontId="4" fillId="9" borderId="27" xfId="0" applyNumberFormat="1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left" vertical="center" wrapText="1"/>
    </xf>
    <xf numFmtId="0" fontId="4" fillId="9" borderId="25" xfId="0" applyFont="1" applyFill="1" applyBorder="1" applyAlignment="1">
      <alignment horizontal="center" vertical="center" wrapText="1"/>
    </xf>
    <xf numFmtId="49" fontId="4" fillId="9" borderId="25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 wrapText="1"/>
    </xf>
    <xf numFmtId="176" fontId="2" fillId="35" borderId="15" xfId="0" applyNumberFormat="1" applyFont="1" applyFill="1" applyBorder="1" applyAlignment="1">
      <alignment horizontal="center" vertical="center" wrapText="1"/>
    </xf>
    <xf numFmtId="176" fontId="69" fillId="35" borderId="10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1" fillId="0" borderId="0" xfId="53" applyFont="1" applyAlignment="1">
      <alignment horizontal="right"/>
      <protection/>
    </xf>
    <xf numFmtId="176" fontId="11" fillId="0" borderId="30" xfId="53" applyNumberFormat="1" applyFont="1" applyBorder="1" applyAlignment="1">
      <alignment horizontal="center" wrapText="1"/>
      <protection/>
    </xf>
    <xf numFmtId="176" fontId="15" fillId="40" borderId="32" xfId="53" applyNumberFormat="1" applyFont="1" applyFill="1" applyBorder="1" applyAlignment="1">
      <alignment horizontal="center" wrapText="1"/>
      <protection/>
    </xf>
    <xf numFmtId="176" fontId="5" fillId="41" borderId="41" xfId="53" applyNumberFormat="1" applyFont="1" applyFill="1" applyBorder="1" applyAlignment="1">
      <alignment horizontal="center" wrapText="1"/>
      <protection/>
    </xf>
    <xf numFmtId="176" fontId="5" fillId="3" borderId="32" xfId="53" applyNumberFormat="1" applyFont="1" applyFill="1" applyBorder="1" applyAlignment="1">
      <alignment horizontal="center" wrapText="1"/>
      <protection/>
    </xf>
    <xf numFmtId="176" fontId="14" fillId="0" borderId="41" xfId="53" applyNumberFormat="1" applyFont="1" applyBorder="1" applyAlignment="1">
      <alignment horizontal="center" wrapText="1"/>
      <protection/>
    </xf>
    <xf numFmtId="176" fontId="14" fillId="0" borderId="32" xfId="53" applyNumberFormat="1" applyFont="1" applyBorder="1" applyAlignment="1">
      <alignment horizontal="center" wrapText="1"/>
      <protection/>
    </xf>
    <xf numFmtId="176" fontId="5" fillId="3" borderId="41" xfId="53" applyNumberFormat="1" applyFont="1" applyFill="1" applyBorder="1" applyAlignment="1">
      <alignment horizontal="center" wrapText="1"/>
      <protection/>
    </xf>
    <xf numFmtId="176" fontId="1" fillId="0" borderId="38" xfId="53" applyNumberFormat="1" applyFont="1" applyBorder="1" applyAlignment="1">
      <alignment horizontal="center" wrapText="1"/>
      <protection/>
    </xf>
    <xf numFmtId="176" fontId="1" fillId="0" borderId="44" xfId="53" applyNumberFormat="1" applyFont="1" applyBorder="1" applyAlignment="1">
      <alignment horizontal="center" wrapText="1"/>
      <protection/>
    </xf>
    <xf numFmtId="176" fontId="14" fillId="0" borderId="30" xfId="53" applyNumberFormat="1" applyFont="1" applyBorder="1" applyAlignment="1">
      <alignment horizontal="center" wrapText="1"/>
      <protection/>
    </xf>
    <xf numFmtId="176" fontId="1" fillId="0" borderId="32" xfId="53" applyNumberFormat="1" applyFont="1" applyBorder="1" applyAlignment="1">
      <alignment horizontal="center" wrapText="1"/>
      <protection/>
    </xf>
    <xf numFmtId="176" fontId="5" fillId="41" borderId="32" xfId="53" applyNumberFormat="1" applyFont="1" applyFill="1" applyBorder="1" applyAlignment="1">
      <alignment horizontal="center" wrapText="1"/>
      <protection/>
    </xf>
    <xf numFmtId="176" fontId="5" fillId="41" borderId="39" xfId="53" applyNumberFormat="1" applyFont="1" applyFill="1" applyBorder="1" applyAlignment="1">
      <alignment horizontal="center" wrapText="1"/>
      <protection/>
    </xf>
    <xf numFmtId="176" fontId="5" fillId="40" borderId="32" xfId="53" applyNumberFormat="1" applyFont="1" applyFill="1" applyBorder="1" applyAlignment="1">
      <alignment horizontal="center" wrapText="1"/>
      <protection/>
    </xf>
    <xf numFmtId="176" fontId="5" fillId="39" borderId="41" xfId="53" applyNumberFormat="1" applyFont="1" applyFill="1" applyBorder="1" applyAlignment="1">
      <alignment horizontal="center" wrapText="1"/>
      <protection/>
    </xf>
    <xf numFmtId="176" fontId="67" fillId="0" borderId="44" xfId="53" applyNumberFormat="1" applyFont="1" applyBorder="1" applyAlignment="1">
      <alignment horizontal="center" wrapText="1"/>
      <protection/>
    </xf>
    <xf numFmtId="176" fontId="67" fillId="0" borderId="41" xfId="53" applyNumberFormat="1" applyFont="1" applyBorder="1" applyAlignment="1">
      <alignment horizontal="center" wrapText="1"/>
      <protection/>
    </xf>
    <xf numFmtId="49" fontId="4" fillId="8" borderId="22" xfId="0" applyNumberFormat="1" applyFont="1" applyFill="1" applyBorder="1" applyAlignment="1">
      <alignment horizontal="center" vertical="center" wrapText="1"/>
    </xf>
    <xf numFmtId="49" fontId="4" fillId="8" borderId="10" xfId="0" applyNumberFormat="1" applyFont="1" applyFill="1" applyBorder="1" applyAlignment="1">
      <alignment horizontal="center" vertical="center" wrapText="1"/>
    </xf>
    <xf numFmtId="176" fontId="72" fillId="12" borderId="21" xfId="0" applyNumberFormat="1" applyFont="1" applyFill="1" applyBorder="1" applyAlignment="1">
      <alignment horizontal="center" vertical="center" wrapText="1"/>
    </xf>
    <xf numFmtId="176" fontId="72" fillId="12" borderId="10" xfId="0" applyNumberFormat="1" applyFont="1" applyFill="1" applyBorder="1" applyAlignment="1">
      <alignment horizontal="center" vertical="center" wrapText="1"/>
    </xf>
    <xf numFmtId="176" fontId="72" fillId="9" borderId="29" xfId="0" applyNumberFormat="1" applyFont="1" applyFill="1" applyBorder="1" applyAlignment="1">
      <alignment horizontal="center" vertical="center" wrapText="1"/>
    </xf>
    <xf numFmtId="176" fontId="72" fillId="12" borderId="23" xfId="0" applyNumberFormat="1" applyFont="1" applyFill="1" applyBorder="1" applyAlignment="1">
      <alignment horizontal="center" vertical="center" wrapText="1"/>
    </xf>
    <xf numFmtId="176" fontId="72" fillId="0" borderId="2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5" fillId="42" borderId="45" xfId="0" applyFont="1" applyFill="1" applyBorder="1" applyAlignment="1">
      <alignment horizontal="center" vertical="center" wrapText="1"/>
    </xf>
    <xf numFmtId="0" fontId="5" fillId="42" borderId="46" xfId="0" applyFont="1" applyFill="1" applyBorder="1" applyAlignment="1">
      <alignment horizontal="center" vertical="center" wrapText="1"/>
    </xf>
    <xf numFmtId="0" fontId="5" fillId="42" borderId="47" xfId="0" applyFont="1" applyFill="1" applyBorder="1" applyAlignment="1">
      <alignment horizontal="center" vertical="center" wrapText="1"/>
    </xf>
    <xf numFmtId="0" fontId="5" fillId="42" borderId="48" xfId="0" applyFont="1" applyFill="1" applyBorder="1" applyAlignment="1">
      <alignment horizontal="center" vertical="center" wrapText="1"/>
    </xf>
    <xf numFmtId="0" fontId="5" fillId="42" borderId="49" xfId="0" applyFont="1" applyFill="1" applyBorder="1" applyAlignment="1">
      <alignment horizontal="center" vertical="center" wrapText="1"/>
    </xf>
    <xf numFmtId="0" fontId="0" fillId="42" borderId="41" xfId="0" applyFill="1" applyBorder="1" applyAlignment="1">
      <alignment vertical="top" wrapText="1"/>
    </xf>
    <xf numFmtId="0" fontId="1" fillId="0" borderId="4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1" xfId="0" applyFont="1" applyBorder="1" applyAlignment="1">
      <alignment vertical="center" wrapText="1"/>
    </xf>
    <xf numFmtId="0" fontId="0" fillId="0" borderId="0" xfId="0" applyAlignment="1">
      <alignment wrapText="1"/>
    </xf>
    <xf numFmtId="0" fontId="5" fillId="42" borderId="50" xfId="0" applyFont="1" applyFill="1" applyBorder="1" applyAlignment="1">
      <alignment horizontal="center" vertical="center" wrapText="1"/>
    </xf>
    <xf numFmtId="0" fontId="5" fillId="42" borderId="4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12" borderId="51" xfId="0" applyNumberFormat="1" applyFont="1" applyFill="1" applyBorder="1" applyAlignment="1">
      <alignment horizontal="center" vertical="center" wrapText="1"/>
    </xf>
    <xf numFmtId="176" fontId="4" fillId="36" borderId="12" xfId="0" applyNumberFormat="1" applyFont="1" applyFill="1" applyBorder="1" applyAlignment="1">
      <alignment horizontal="center" vertical="center" wrapText="1"/>
    </xf>
    <xf numFmtId="176" fontId="4" fillId="12" borderId="18" xfId="0" applyNumberFormat="1" applyFont="1" applyFill="1" applyBorder="1" applyAlignment="1">
      <alignment horizontal="center" vertical="center" wrapText="1"/>
    </xf>
    <xf numFmtId="176" fontId="4" fillId="38" borderId="21" xfId="0" applyNumberFormat="1" applyFont="1" applyFill="1" applyBorder="1" applyAlignment="1">
      <alignment horizontal="center" vertical="center" wrapText="1"/>
    </xf>
    <xf numFmtId="176" fontId="4" fillId="38" borderId="12" xfId="0" applyNumberFormat="1" applyFont="1" applyFill="1" applyBorder="1" applyAlignment="1">
      <alignment horizontal="center" vertical="center" wrapText="1"/>
    </xf>
    <xf numFmtId="176" fontId="2" fillId="35" borderId="29" xfId="0" applyNumberFormat="1" applyFont="1" applyFill="1" applyBorder="1" applyAlignment="1">
      <alignment horizontal="center" vertical="center" wrapText="1"/>
    </xf>
    <xf numFmtId="176" fontId="2" fillId="35" borderId="23" xfId="0" applyNumberFormat="1" applyFont="1" applyFill="1" applyBorder="1" applyAlignment="1">
      <alignment horizontal="center" vertical="center" wrapText="1"/>
    </xf>
    <xf numFmtId="176" fontId="4" fillId="9" borderId="10" xfId="0" applyNumberFormat="1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justify" vertical="center" wrapText="1"/>
    </xf>
    <xf numFmtId="0" fontId="2" fillId="0" borderId="52" xfId="53" applyFont="1" applyBorder="1" applyAlignment="1">
      <alignment horizontal="center" wrapText="1"/>
      <protection/>
    </xf>
    <xf numFmtId="0" fontId="2" fillId="0" borderId="35" xfId="53" applyFont="1" applyBorder="1" applyAlignment="1">
      <alignment horizontal="center" wrapText="1"/>
      <protection/>
    </xf>
    <xf numFmtId="0" fontId="5" fillId="3" borderId="53" xfId="53" applyFont="1" applyFill="1" applyBorder="1" applyAlignment="1">
      <alignment horizontal="center" wrapText="1"/>
      <protection/>
    </xf>
    <xf numFmtId="0" fontId="5" fillId="3" borderId="34" xfId="53" applyFont="1" applyFill="1" applyBorder="1" applyAlignment="1">
      <alignment horizontal="center" wrapText="1"/>
      <protection/>
    </xf>
    <xf numFmtId="0" fontId="5" fillId="3" borderId="54" xfId="53" applyFont="1" applyFill="1" applyBorder="1" applyAlignment="1">
      <alignment wrapText="1"/>
      <protection/>
    </xf>
    <xf numFmtId="0" fontId="5" fillId="3" borderId="35" xfId="53" applyFont="1" applyFill="1" applyBorder="1" applyAlignment="1">
      <alignment wrapText="1"/>
      <protection/>
    </xf>
    <xf numFmtId="0" fontId="5" fillId="3" borderId="54" xfId="53" applyFont="1" applyFill="1" applyBorder="1" applyAlignment="1">
      <alignment horizontal="left" wrapText="1"/>
      <protection/>
    </xf>
    <xf numFmtId="0" fontId="5" fillId="3" borderId="35" xfId="53" applyFont="1" applyFill="1" applyBorder="1" applyAlignment="1">
      <alignment horizontal="left" wrapText="1"/>
      <protection/>
    </xf>
    <xf numFmtId="176" fontId="5" fillId="3" borderId="55" xfId="53" applyNumberFormat="1" applyFont="1" applyFill="1" applyBorder="1" applyAlignment="1">
      <alignment horizontal="center" wrapText="1"/>
      <protection/>
    </xf>
    <xf numFmtId="176" fontId="5" fillId="3" borderId="56" xfId="53" applyNumberFormat="1" applyFont="1" applyFill="1" applyBorder="1" applyAlignment="1">
      <alignment horizontal="center" wrapText="1"/>
      <protection/>
    </xf>
    <xf numFmtId="0" fontId="1" fillId="0" borderId="53" xfId="53" applyFont="1" applyBorder="1" applyAlignment="1">
      <alignment horizontal="center" wrapText="1"/>
      <protection/>
    </xf>
    <xf numFmtId="0" fontId="1" fillId="0" borderId="34" xfId="53" applyFont="1" applyBorder="1" applyAlignment="1">
      <alignment horizontal="center" wrapText="1"/>
      <protection/>
    </xf>
    <xf numFmtId="0" fontId="1" fillId="0" borderId="54" xfId="53" applyFont="1" applyBorder="1" applyAlignment="1">
      <alignment wrapText="1"/>
      <protection/>
    </xf>
    <xf numFmtId="0" fontId="1" fillId="0" borderId="35" xfId="53" applyFont="1" applyBorder="1" applyAlignment="1">
      <alignment wrapText="1"/>
      <protection/>
    </xf>
    <xf numFmtId="0" fontId="1" fillId="0" borderId="54" xfId="53" applyFont="1" applyBorder="1" applyAlignment="1">
      <alignment horizontal="left" wrapText="1"/>
      <protection/>
    </xf>
    <xf numFmtId="0" fontId="1" fillId="0" borderId="35" xfId="53" applyFont="1" applyBorder="1" applyAlignment="1">
      <alignment horizontal="left" wrapText="1"/>
      <protection/>
    </xf>
    <xf numFmtId="176" fontId="1" fillId="0" borderId="55" xfId="53" applyNumberFormat="1" applyFont="1" applyBorder="1" applyAlignment="1">
      <alignment horizontal="center" wrapText="1"/>
      <protection/>
    </xf>
    <xf numFmtId="176" fontId="1" fillId="0" borderId="56" xfId="53" applyNumberFormat="1" applyFont="1" applyBorder="1" applyAlignment="1">
      <alignment horizontal="center" wrapText="1"/>
      <protection/>
    </xf>
    <xf numFmtId="0" fontId="1" fillId="0" borderId="57" xfId="53" applyFont="1" applyBorder="1" applyAlignment="1">
      <alignment horizontal="center" wrapText="1"/>
      <protection/>
    </xf>
    <xf numFmtId="0" fontId="1" fillId="0" borderId="58" xfId="53" applyFont="1" applyBorder="1" applyAlignment="1">
      <alignment horizontal="center" wrapText="1"/>
      <protection/>
    </xf>
    <xf numFmtId="0" fontId="1" fillId="0" borderId="33" xfId="53" applyFont="1" applyBorder="1" applyAlignment="1">
      <alignment wrapText="1"/>
      <protection/>
    </xf>
    <xf numFmtId="0" fontId="1" fillId="0" borderId="42" xfId="53" applyFont="1" applyBorder="1" applyAlignment="1">
      <alignment wrapText="1"/>
      <protection/>
    </xf>
    <xf numFmtId="0" fontId="1" fillId="0" borderId="33" xfId="53" applyFont="1" applyBorder="1" applyAlignment="1">
      <alignment horizontal="left" wrapText="1"/>
      <protection/>
    </xf>
    <xf numFmtId="0" fontId="1" fillId="0" borderId="42" xfId="53" applyFont="1" applyBorder="1" applyAlignment="1">
      <alignment horizontal="left" wrapText="1"/>
      <protection/>
    </xf>
    <xf numFmtId="176" fontId="1" fillId="0" borderId="54" xfId="53" applyNumberFormat="1" applyFont="1" applyBorder="1" applyAlignment="1">
      <alignment horizontal="center" wrapText="1"/>
      <protection/>
    </xf>
    <xf numFmtId="176" fontId="1" fillId="0" borderId="33" xfId="53" applyNumberFormat="1" applyFont="1" applyBorder="1" applyAlignment="1">
      <alignment horizontal="center" wrapText="1"/>
      <protection/>
    </xf>
    <xf numFmtId="176" fontId="1" fillId="0" borderId="42" xfId="53" applyNumberFormat="1" applyFont="1" applyBorder="1" applyAlignment="1">
      <alignment horizontal="center" wrapText="1"/>
      <protection/>
    </xf>
    <xf numFmtId="16" fontId="5" fillId="3" borderId="53" xfId="53" applyNumberFormat="1" applyFont="1" applyFill="1" applyBorder="1" applyAlignment="1">
      <alignment horizontal="center" wrapText="1"/>
      <protection/>
    </xf>
    <xf numFmtId="0" fontId="14" fillId="0" borderId="53" xfId="53" applyFont="1" applyBorder="1" applyAlignment="1">
      <alignment horizontal="center" wrapText="1"/>
      <protection/>
    </xf>
    <xf numFmtId="0" fontId="14" fillId="0" borderId="34" xfId="53" applyFont="1" applyBorder="1" applyAlignment="1">
      <alignment horizontal="center" wrapText="1"/>
      <protection/>
    </xf>
    <xf numFmtId="0" fontId="14" fillId="0" borderId="54" xfId="53" applyFont="1" applyBorder="1" applyAlignment="1">
      <alignment wrapText="1"/>
      <protection/>
    </xf>
    <xf numFmtId="0" fontId="14" fillId="0" borderId="35" xfId="53" applyFont="1" applyBorder="1" applyAlignment="1">
      <alignment wrapText="1"/>
      <protection/>
    </xf>
    <xf numFmtId="0" fontId="14" fillId="0" borderId="54" xfId="53" applyFont="1" applyBorder="1" applyAlignment="1">
      <alignment horizontal="left" wrapText="1"/>
      <protection/>
    </xf>
    <xf numFmtId="0" fontId="14" fillId="0" borderId="35" xfId="53" applyFont="1" applyBorder="1" applyAlignment="1">
      <alignment horizontal="left" wrapText="1"/>
      <protection/>
    </xf>
    <xf numFmtId="176" fontId="14" fillId="0" borderId="55" xfId="53" applyNumberFormat="1" applyFont="1" applyBorder="1" applyAlignment="1">
      <alignment horizontal="center" wrapText="1"/>
      <protection/>
    </xf>
    <xf numFmtId="176" fontId="14" fillId="0" borderId="56" xfId="53" applyNumberFormat="1" applyFont="1" applyBorder="1" applyAlignment="1">
      <alignment horizontal="center" wrapText="1"/>
      <protection/>
    </xf>
    <xf numFmtId="0" fontId="5" fillId="42" borderId="45" xfId="0" applyFont="1" applyFill="1" applyBorder="1" applyAlignment="1">
      <alignment horizontal="center" vertical="center" wrapText="1"/>
    </xf>
    <xf numFmtId="0" fontId="5" fillId="42" borderId="46" xfId="0" applyFont="1" applyFill="1" applyBorder="1" applyAlignment="1">
      <alignment horizontal="center" vertical="center" wrapText="1"/>
    </xf>
    <xf numFmtId="0" fontId="5" fillId="42" borderId="47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A8367C61548C2AFBF9E6FD402A88DD132E1B56AAFE142E0CE9D95665F554F312D528821FE7E34F0DBiFM" TargetMode="External" /><Relationship Id="rId2" Type="http://schemas.openxmlformats.org/officeDocument/2006/relationships/hyperlink" Target="consultantplus://offline/ref=BA8367C61548C2AFBF9E6FD402A88DD132E1B56AAFE142E0CE9D95665F554F312D528821FE7E34F0DBiFM" TargetMode="External" /><Relationship Id="rId3" Type="http://schemas.openxmlformats.org/officeDocument/2006/relationships/hyperlink" Target="consultantplus://offline/ref=37CB61848D3A6800D660F2D2E804EC401BB9181ED910B74777BA149D24DE935506BFA7761A0CC035lAh4M" TargetMode="External" /><Relationship Id="rId4" Type="http://schemas.openxmlformats.org/officeDocument/2006/relationships/hyperlink" Target="consultantplus://offline/ref=4645F68FF4B25908A56D00841820D7831ED18FCDE99E9570B71166DD85CCDB57342F52CC786DCE3FpDgAM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6.375" style="130" customWidth="1"/>
    <col min="2" max="2" width="28.375" style="130" customWidth="1"/>
    <col min="3" max="3" width="54.625" style="130" customWidth="1"/>
    <col min="4" max="4" width="24.375" style="130" customWidth="1"/>
  </cols>
  <sheetData>
    <row r="1" spans="4:6" ht="15">
      <c r="D1" s="128" t="s">
        <v>403</v>
      </c>
      <c r="E1" s="278"/>
      <c r="F1" s="278"/>
    </row>
    <row r="2" spans="4:6" ht="15">
      <c r="D2" s="128" t="s">
        <v>229</v>
      </c>
      <c r="E2" s="278"/>
      <c r="F2" s="278"/>
    </row>
    <row r="3" spans="3:6" ht="15">
      <c r="C3" s="130" t="s">
        <v>411</v>
      </c>
      <c r="E3" s="279"/>
      <c r="F3" s="278"/>
    </row>
    <row r="4" spans="2:6" ht="15">
      <c r="B4" s="231"/>
      <c r="D4" s="229" t="s">
        <v>412</v>
      </c>
      <c r="E4" s="278"/>
      <c r="F4" s="278"/>
    </row>
    <row r="5" spans="2:6" ht="15">
      <c r="B5" s="230"/>
      <c r="D5" s="229"/>
      <c r="E5" s="278"/>
      <c r="F5" s="278"/>
    </row>
    <row r="6" spans="3:6" ht="12.75">
      <c r="C6" s="228"/>
      <c r="E6" s="278"/>
      <c r="F6" s="278"/>
    </row>
    <row r="7" spans="3:6" ht="12.75">
      <c r="C7" s="227" t="s">
        <v>402</v>
      </c>
      <c r="E7" s="278"/>
      <c r="F7" s="278"/>
    </row>
    <row r="8" spans="3:6" ht="12.75">
      <c r="C8" s="227" t="s">
        <v>230</v>
      </c>
      <c r="E8" s="278"/>
      <c r="F8" s="278"/>
    </row>
    <row r="9" spans="3:6" ht="12.75">
      <c r="C9" s="227" t="s">
        <v>410</v>
      </c>
      <c r="E9" s="278"/>
      <c r="F9" s="278"/>
    </row>
    <row r="10" spans="5:6" ht="13.5" thickBot="1">
      <c r="E10" s="278"/>
      <c r="F10" s="278"/>
    </row>
    <row r="11" spans="1:6" ht="12.75">
      <c r="A11" s="329" t="s">
        <v>401</v>
      </c>
      <c r="B11" s="329" t="s">
        <v>400</v>
      </c>
      <c r="C11" s="329" t="s">
        <v>399</v>
      </c>
      <c r="D11" s="226" t="s">
        <v>398</v>
      </c>
      <c r="E11" s="278"/>
      <c r="F11" s="278"/>
    </row>
    <row r="12" spans="1:6" ht="13.5" thickBot="1">
      <c r="A12" s="330"/>
      <c r="B12" s="330"/>
      <c r="C12" s="330"/>
      <c r="D12" s="225" t="s">
        <v>397</v>
      </c>
      <c r="E12" s="278"/>
      <c r="F12" s="278"/>
    </row>
    <row r="13" spans="1:6" ht="34.5" customHeight="1" thickBot="1">
      <c r="A13" s="223" t="s">
        <v>396</v>
      </c>
      <c r="B13" s="224" t="s">
        <v>395</v>
      </c>
      <c r="C13" s="224" t="s">
        <v>394</v>
      </c>
      <c r="D13" s="281">
        <f>D14+D29+D32+D42+D48+D56</f>
        <v>84961.06999999999</v>
      </c>
      <c r="E13" s="278"/>
      <c r="F13" s="278"/>
    </row>
    <row r="14" spans="1:6" ht="19.5" customHeight="1" thickBot="1">
      <c r="A14" s="213" t="s">
        <v>0</v>
      </c>
      <c r="B14" s="208" t="s">
        <v>393</v>
      </c>
      <c r="C14" s="208" t="s">
        <v>392</v>
      </c>
      <c r="D14" s="282">
        <f>D15+D23+D26</f>
        <v>79188.9</v>
      </c>
      <c r="E14" s="278"/>
      <c r="F14" s="278"/>
    </row>
    <row r="15" spans="1:6" s="222" customFormat="1" ht="26.25" thickBot="1">
      <c r="A15" s="198" t="s">
        <v>2</v>
      </c>
      <c r="B15" s="197" t="s">
        <v>391</v>
      </c>
      <c r="C15" s="196" t="s">
        <v>390</v>
      </c>
      <c r="D15" s="283">
        <f>D16+D19+D22</f>
        <v>32994.6</v>
      </c>
      <c r="E15" s="278"/>
      <c r="F15" s="278"/>
    </row>
    <row r="16" spans="1:6" ht="26.25" thickBot="1">
      <c r="A16" s="185" t="s">
        <v>4</v>
      </c>
      <c r="B16" s="211" t="s">
        <v>389</v>
      </c>
      <c r="C16" s="210" t="s">
        <v>387</v>
      </c>
      <c r="D16" s="284">
        <f>D17</f>
        <v>23025</v>
      </c>
      <c r="E16" s="278"/>
      <c r="F16" s="278"/>
    </row>
    <row r="17" spans="1:6" ht="26.25" thickBot="1">
      <c r="A17" s="185"/>
      <c r="B17" s="178" t="s">
        <v>388</v>
      </c>
      <c r="C17" s="177" t="s">
        <v>387</v>
      </c>
      <c r="D17" s="204">
        <v>23025</v>
      </c>
      <c r="E17" s="278"/>
      <c r="F17" s="278"/>
    </row>
    <row r="18" spans="1:6" ht="39" thickBot="1">
      <c r="A18" s="185"/>
      <c r="B18" s="178" t="s">
        <v>386</v>
      </c>
      <c r="C18" s="177" t="s">
        <v>385</v>
      </c>
      <c r="D18" s="204">
        <v>0</v>
      </c>
      <c r="E18" s="278"/>
      <c r="F18" s="278"/>
    </row>
    <row r="19" spans="1:6" ht="39" thickBot="1">
      <c r="A19" s="221" t="s">
        <v>384</v>
      </c>
      <c r="B19" s="211" t="s">
        <v>383</v>
      </c>
      <c r="C19" s="210" t="s">
        <v>381</v>
      </c>
      <c r="D19" s="284">
        <f>SUM(D20:D21)</f>
        <v>6382</v>
      </c>
      <c r="E19" s="278"/>
      <c r="F19" s="278"/>
    </row>
    <row r="20" spans="1:6" ht="39" thickBot="1">
      <c r="A20" s="185"/>
      <c r="B20" s="178" t="s">
        <v>382</v>
      </c>
      <c r="C20" s="177" t="s">
        <v>381</v>
      </c>
      <c r="D20" s="204">
        <v>6382</v>
      </c>
      <c r="E20" s="278"/>
      <c r="F20" s="278"/>
    </row>
    <row r="21" spans="1:6" ht="45" customHeight="1" thickBot="1">
      <c r="A21" s="185"/>
      <c r="B21" s="178" t="s">
        <v>380</v>
      </c>
      <c r="C21" s="177" t="s">
        <v>379</v>
      </c>
      <c r="D21" s="204">
        <v>0</v>
      </c>
      <c r="E21" s="278"/>
      <c r="F21" s="278"/>
    </row>
    <row r="22" spans="1:6" ht="26.25" thickBot="1">
      <c r="A22" s="183" t="s">
        <v>378</v>
      </c>
      <c r="B22" s="211" t="s">
        <v>377</v>
      </c>
      <c r="C22" s="210" t="s">
        <v>376</v>
      </c>
      <c r="D22" s="285">
        <v>3587.6</v>
      </c>
      <c r="E22" s="278"/>
      <c r="F22" s="278"/>
    </row>
    <row r="23" spans="1:6" ht="26.25" thickBot="1">
      <c r="A23" s="220" t="s">
        <v>7</v>
      </c>
      <c r="B23" s="197" t="s">
        <v>375</v>
      </c>
      <c r="C23" s="196" t="s">
        <v>373</v>
      </c>
      <c r="D23" s="286">
        <f>D24</f>
        <v>41966.93</v>
      </c>
      <c r="E23" s="278"/>
      <c r="F23" s="278"/>
    </row>
    <row r="24" spans="1:6" ht="26.25" thickBot="1">
      <c r="A24" s="219"/>
      <c r="B24" s="203" t="s">
        <v>374</v>
      </c>
      <c r="C24" s="218" t="s">
        <v>373</v>
      </c>
      <c r="D24" s="287">
        <v>41966.93</v>
      </c>
      <c r="E24" s="278"/>
      <c r="F24" s="278"/>
    </row>
    <row r="25" spans="1:6" ht="39" thickBot="1">
      <c r="A25" s="188"/>
      <c r="B25" s="187" t="s">
        <v>372</v>
      </c>
      <c r="C25" s="186" t="s">
        <v>371</v>
      </c>
      <c r="D25" s="288">
        <v>0</v>
      </c>
      <c r="E25" s="278"/>
      <c r="F25" s="278"/>
    </row>
    <row r="26" spans="1:6" ht="12.75">
      <c r="A26" s="331" t="s">
        <v>370</v>
      </c>
      <c r="B26" s="333" t="s">
        <v>369</v>
      </c>
      <c r="C26" s="335" t="s">
        <v>368</v>
      </c>
      <c r="D26" s="337">
        <f>D28</f>
        <v>4227.37</v>
      </c>
      <c r="E26" s="278"/>
      <c r="F26" s="278"/>
    </row>
    <row r="27" spans="1:6" ht="13.5" thickBot="1">
      <c r="A27" s="332"/>
      <c r="B27" s="334"/>
      <c r="C27" s="336"/>
      <c r="D27" s="338"/>
      <c r="E27" s="278"/>
      <c r="F27" s="278"/>
    </row>
    <row r="28" spans="1:6" ht="39" thickBot="1">
      <c r="A28" s="185"/>
      <c r="B28" s="178" t="s">
        <v>367</v>
      </c>
      <c r="C28" s="177" t="s">
        <v>366</v>
      </c>
      <c r="D28" s="204">
        <v>4227.37</v>
      </c>
      <c r="E28" s="278"/>
      <c r="F28" s="278"/>
    </row>
    <row r="29" spans="1:6" ht="39" thickBot="1">
      <c r="A29" s="213" t="s">
        <v>219</v>
      </c>
      <c r="B29" s="208" t="s">
        <v>365</v>
      </c>
      <c r="C29" s="207" t="s">
        <v>364</v>
      </c>
      <c r="D29" s="282">
        <v>0</v>
      </c>
      <c r="E29" s="278"/>
      <c r="F29" s="278"/>
    </row>
    <row r="30" spans="1:6" ht="13.5" thickBot="1">
      <c r="A30" s="217" t="s">
        <v>15</v>
      </c>
      <c r="B30" s="216" t="s">
        <v>363</v>
      </c>
      <c r="C30" s="215" t="s">
        <v>362</v>
      </c>
      <c r="D30" s="289">
        <v>0</v>
      </c>
      <c r="E30" s="278"/>
      <c r="F30" s="278"/>
    </row>
    <row r="31" spans="1:6" ht="26.25" thickBot="1">
      <c r="A31" s="183"/>
      <c r="B31" s="178" t="s">
        <v>361</v>
      </c>
      <c r="C31" s="177" t="s">
        <v>360</v>
      </c>
      <c r="D31" s="290">
        <v>0</v>
      </c>
      <c r="E31" s="278"/>
      <c r="F31" s="278"/>
    </row>
    <row r="32" spans="1:6" ht="39" thickBot="1">
      <c r="A32" s="213" t="s">
        <v>43</v>
      </c>
      <c r="B32" s="208" t="s">
        <v>358</v>
      </c>
      <c r="C32" s="207" t="s">
        <v>357</v>
      </c>
      <c r="D32" s="282">
        <v>0</v>
      </c>
      <c r="E32" s="278"/>
      <c r="F32" s="278"/>
    </row>
    <row r="33" spans="1:6" ht="13.5" thickBot="1">
      <c r="A33" s="214" t="s">
        <v>45</v>
      </c>
      <c r="B33" s="211" t="s">
        <v>356</v>
      </c>
      <c r="C33" s="210" t="s">
        <v>355</v>
      </c>
      <c r="D33" s="285">
        <v>0</v>
      </c>
      <c r="E33" s="278"/>
      <c r="F33" s="278"/>
    </row>
    <row r="34" spans="1:6" ht="39" thickBot="1">
      <c r="A34" s="185"/>
      <c r="B34" s="178" t="s">
        <v>354</v>
      </c>
      <c r="C34" s="177" t="s">
        <v>353</v>
      </c>
      <c r="D34" s="204">
        <v>0</v>
      </c>
      <c r="E34" s="278"/>
      <c r="F34" s="278"/>
    </row>
    <row r="35" spans="1:6" ht="26.25" thickBot="1">
      <c r="A35" s="212" t="s">
        <v>404</v>
      </c>
      <c r="B35" s="211" t="s">
        <v>352</v>
      </c>
      <c r="C35" s="210" t="s">
        <v>351</v>
      </c>
      <c r="D35" s="284">
        <v>0</v>
      </c>
      <c r="E35" s="278"/>
      <c r="F35" s="278"/>
    </row>
    <row r="36" spans="1:6" ht="39.75" customHeight="1" thickBot="1">
      <c r="A36" s="185"/>
      <c r="B36" s="178" t="s">
        <v>350</v>
      </c>
      <c r="C36" s="177" t="s">
        <v>349</v>
      </c>
      <c r="D36" s="204">
        <v>0</v>
      </c>
      <c r="E36" s="278"/>
      <c r="F36" s="278"/>
    </row>
    <row r="37" spans="1:6" ht="90" customHeight="1" thickBot="1">
      <c r="A37" s="212" t="s">
        <v>405</v>
      </c>
      <c r="B37" s="211" t="s">
        <v>348</v>
      </c>
      <c r="C37" s="210" t="s">
        <v>347</v>
      </c>
      <c r="D37" s="284">
        <v>0</v>
      </c>
      <c r="E37" s="278"/>
      <c r="F37" s="278"/>
    </row>
    <row r="38" spans="1:6" ht="66" customHeight="1" thickBot="1">
      <c r="A38" s="185"/>
      <c r="B38" s="178" t="s">
        <v>346</v>
      </c>
      <c r="C38" s="177" t="s">
        <v>345</v>
      </c>
      <c r="D38" s="204">
        <v>0</v>
      </c>
      <c r="E38" s="278"/>
      <c r="F38" s="278"/>
    </row>
    <row r="39" spans="1:6" ht="66" customHeight="1" thickBot="1">
      <c r="A39" s="185"/>
      <c r="B39" s="178" t="s">
        <v>344</v>
      </c>
      <c r="C39" s="177" t="s">
        <v>343</v>
      </c>
      <c r="D39" s="204">
        <v>0</v>
      </c>
      <c r="E39" s="278"/>
      <c r="F39" s="278"/>
    </row>
    <row r="40" spans="1:6" ht="39" thickBot="1">
      <c r="A40" s="212" t="s">
        <v>406</v>
      </c>
      <c r="B40" s="211" t="s">
        <v>342</v>
      </c>
      <c r="C40" s="210" t="s">
        <v>341</v>
      </c>
      <c r="D40" s="284">
        <v>0</v>
      </c>
      <c r="E40" s="278"/>
      <c r="F40" s="278"/>
    </row>
    <row r="41" spans="1:6" ht="54" customHeight="1" thickBot="1">
      <c r="A41" s="185"/>
      <c r="B41" s="178" t="s">
        <v>340</v>
      </c>
      <c r="C41" s="177" t="s">
        <v>339</v>
      </c>
      <c r="D41" s="204">
        <v>0</v>
      </c>
      <c r="E41" s="278"/>
      <c r="F41" s="278"/>
    </row>
    <row r="42" spans="1:6" ht="26.25" thickBot="1">
      <c r="A42" s="213" t="s">
        <v>359</v>
      </c>
      <c r="B42" s="208" t="s">
        <v>337</v>
      </c>
      <c r="C42" s="207" t="s">
        <v>336</v>
      </c>
      <c r="D42" s="282">
        <f>D43</f>
        <v>600</v>
      </c>
      <c r="E42" s="278"/>
      <c r="F42" s="278"/>
    </row>
    <row r="43" spans="1:6" ht="13.5" thickBot="1">
      <c r="A43" s="214" t="s">
        <v>132</v>
      </c>
      <c r="B43" s="211" t="s">
        <v>335</v>
      </c>
      <c r="C43" s="210" t="s">
        <v>334</v>
      </c>
      <c r="D43" s="285">
        <f>D44</f>
        <v>600</v>
      </c>
      <c r="E43" s="278"/>
      <c r="F43" s="278"/>
    </row>
    <row r="44" spans="1:6" ht="12.75">
      <c r="A44" s="339" t="s">
        <v>133</v>
      </c>
      <c r="B44" s="341" t="s">
        <v>333</v>
      </c>
      <c r="C44" s="343" t="s">
        <v>332</v>
      </c>
      <c r="D44" s="345">
        <v>600</v>
      </c>
      <c r="E44" s="278"/>
      <c r="F44" s="278"/>
    </row>
    <row r="45" spans="1:6" ht="13.5" thickBot="1">
      <c r="A45" s="340"/>
      <c r="B45" s="342"/>
      <c r="C45" s="344"/>
      <c r="D45" s="346"/>
      <c r="E45" s="278"/>
      <c r="F45" s="278"/>
    </row>
    <row r="46" spans="1:6" ht="64.5" thickBot="1">
      <c r="A46" s="185"/>
      <c r="B46" s="178" t="s">
        <v>331</v>
      </c>
      <c r="C46" s="177" t="s">
        <v>330</v>
      </c>
      <c r="D46" s="204">
        <v>600</v>
      </c>
      <c r="E46" s="278"/>
      <c r="F46" s="278"/>
    </row>
    <row r="47" spans="1:6" ht="28.5" customHeight="1" thickBot="1">
      <c r="A47" s="185"/>
      <c r="B47" s="178" t="s">
        <v>329</v>
      </c>
      <c r="C47" s="177" t="s">
        <v>328</v>
      </c>
      <c r="D47" s="204">
        <v>0</v>
      </c>
      <c r="E47" s="278"/>
      <c r="F47" s="278"/>
    </row>
    <row r="48" spans="1:6" ht="26.25" thickBot="1">
      <c r="A48" s="213" t="s">
        <v>338</v>
      </c>
      <c r="B48" s="208" t="s">
        <v>326</v>
      </c>
      <c r="C48" s="207" t="s">
        <v>325</v>
      </c>
      <c r="D48" s="282">
        <v>0</v>
      </c>
      <c r="E48" s="278"/>
      <c r="F48" s="278"/>
    </row>
    <row r="49" spans="1:6" ht="26.25" thickBot="1">
      <c r="A49" s="212" t="s">
        <v>163</v>
      </c>
      <c r="B49" s="211" t="s">
        <v>324</v>
      </c>
      <c r="C49" s="210" t="s">
        <v>323</v>
      </c>
      <c r="D49" s="284">
        <v>0</v>
      </c>
      <c r="E49" s="278"/>
      <c r="F49" s="278"/>
    </row>
    <row r="50" spans="1:6" ht="12.75">
      <c r="A50" s="339" t="s">
        <v>49</v>
      </c>
      <c r="B50" s="341" t="s">
        <v>322</v>
      </c>
      <c r="C50" s="343" t="s">
        <v>321</v>
      </c>
      <c r="D50" s="353">
        <v>0</v>
      </c>
      <c r="E50" s="278"/>
      <c r="F50" s="278"/>
    </row>
    <row r="51" spans="1:6" ht="12.75">
      <c r="A51" s="347"/>
      <c r="B51" s="349"/>
      <c r="C51" s="351"/>
      <c r="D51" s="354"/>
      <c r="E51" s="278"/>
      <c r="F51" s="278"/>
    </row>
    <row r="52" spans="1:6" ht="13.5" thickBot="1">
      <c r="A52" s="348"/>
      <c r="B52" s="350"/>
      <c r="C52" s="352"/>
      <c r="D52" s="355"/>
      <c r="E52" s="278"/>
      <c r="F52" s="278"/>
    </row>
    <row r="53" spans="1:6" ht="84" customHeight="1" thickBot="1">
      <c r="A53" s="185"/>
      <c r="B53" s="178" t="s">
        <v>320</v>
      </c>
      <c r="C53" s="177" t="s">
        <v>319</v>
      </c>
      <c r="D53" s="204">
        <v>0</v>
      </c>
      <c r="E53" s="278"/>
      <c r="F53" s="278"/>
    </row>
    <row r="54" spans="1:6" ht="93.75" customHeight="1" thickBot="1">
      <c r="A54" s="183" t="s">
        <v>407</v>
      </c>
      <c r="B54" s="178" t="s">
        <v>318</v>
      </c>
      <c r="C54" s="177" t="s">
        <v>317</v>
      </c>
      <c r="D54" s="290">
        <v>0</v>
      </c>
      <c r="E54" s="278"/>
      <c r="F54" s="278"/>
    </row>
    <row r="55" spans="1:6" ht="85.5" customHeight="1" thickBot="1">
      <c r="A55" s="185"/>
      <c r="B55" s="178" t="s">
        <v>316</v>
      </c>
      <c r="C55" s="177" t="s">
        <v>315</v>
      </c>
      <c r="D55" s="204">
        <v>0</v>
      </c>
      <c r="E55" s="278"/>
      <c r="F55" s="278"/>
    </row>
    <row r="56" spans="1:6" ht="13.5" thickBot="1">
      <c r="A56" s="209" t="s">
        <v>327</v>
      </c>
      <c r="B56" s="208" t="s">
        <v>313</v>
      </c>
      <c r="C56" s="207" t="s">
        <v>312</v>
      </c>
      <c r="D56" s="291">
        <f>D57+D59</f>
        <v>5172.17</v>
      </c>
      <c r="E56" s="278"/>
      <c r="F56" s="278"/>
    </row>
    <row r="57" spans="1:6" ht="12.75">
      <c r="A57" s="356" t="s">
        <v>52</v>
      </c>
      <c r="B57" s="333" t="s">
        <v>311</v>
      </c>
      <c r="C57" s="335" t="s">
        <v>310</v>
      </c>
      <c r="D57" s="337">
        <v>513.57</v>
      </c>
      <c r="E57" s="278"/>
      <c r="F57" s="278"/>
    </row>
    <row r="58" spans="1:6" ht="13.5" thickBot="1">
      <c r="A58" s="332"/>
      <c r="B58" s="334"/>
      <c r="C58" s="336"/>
      <c r="D58" s="338"/>
      <c r="E58" s="278"/>
      <c r="F58" s="278"/>
    </row>
    <row r="59" spans="1:6" ht="26.25" thickBot="1">
      <c r="A59" s="206" t="s">
        <v>408</v>
      </c>
      <c r="B59" s="197" t="s">
        <v>309</v>
      </c>
      <c r="C59" s="196" t="s">
        <v>308</v>
      </c>
      <c r="D59" s="286">
        <f>D60</f>
        <v>4658.6</v>
      </c>
      <c r="E59" s="278"/>
      <c r="F59" s="278"/>
    </row>
    <row r="60" spans="1:6" ht="12.75">
      <c r="A60" s="357" t="s">
        <v>409</v>
      </c>
      <c r="B60" s="359" t="s">
        <v>307</v>
      </c>
      <c r="C60" s="361" t="s">
        <v>306</v>
      </c>
      <c r="D60" s="363">
        <f>SUM(D62:D65)</f>
        <v>4658.6</v>
      </c>
      <c r="E60" s="278"/>
      <c r="F60" s="278"/>
    </row>
    <row r="61" spans="1:6" ht="13.5" thickBot="1">
      <c r="A61" s="358"/>
      <c r="B61" s="360"/>
      <c r="C61" s="362"/>
      <c r="D61" s="364"/>
      <c r="E61" s="278"/>
      <c r="F61" s="278"/>
    </row>
    <row r="62" spans="1:6" ht="51.75" thickBot="1">
      <c r="A62" s="185"/>
      <c r="B62" s="178" t="s">
        <v>305</v>
      </c>
      <c r="C62" s="205" t="s">
        <v>302</v>
      </c>
      <c r="D62" s="204">
        <v>3566.5</v>
      </c>
      <c r="E62" s="278"/>
      <c r="F62" s="278"/>
    </row>
    <row r="63" spans="1:6" ht="51.75" thickBot="1">
      <c r="A63" s="185"/>
      <c r="B63" s="178" t="s">
        <v>304</v>
      </c>
      <c r="C63" s="205" t="s">
        <v>302</v>
      </c>
      <c r="D63" s="204">
        <v>237.4</v>
      </c>
      <c r="E63" s="278"/>
      <c r="F63" s="278"/>
    </row>
    <row r="64" spans="1:6" ht="51.75" thickBot="1">
      <c r="A64" s="185"/>
      <c r="B64" s="178" t="s">
        <v>303</v>
      </c>
      <c r="C64" s="205" t="s">
        <v>302</v>
      </c>
      <c r="D64" s="204">
        <v>830.7</v>
      </c>
      <c r="E64" s="278"/>
      <c r="F64" s="278"/>
    </row>
    <row r="65" spans="1:6" ht="51.75" thickBot="1">
      <c r="A65" s="179"/>
      <c r="B65" s="203" t="s">
        <v>301</v>
      </c>
      <c r="C65" s="202" t="s">
        <v>300</v>
      </c>
      <c r="D65" s="287">
        <v>24</v>
      </c>
      <c r="E65" s="278"/>
      <c r="F65" s="278"/>
    </row>
    <row r="66" spans="1:6" ht="13.5" thickBot="1">
      <c r="A66" s="201" t="s">
        <v>314</v>
      </c>
      <c r="B66" s="200" t="s">
        <v>299</v>
      </c>
      <c r="C66" s="199" t="s">
        <v>298</v>
      </c>
      <c r="D66" s="292">
        <v>0</v>
      </c>
      <c r="E66" s="278"/>
      <c r="F66" s="278"/>
    </row>
    <row r="67" spans="1:6" ht="16.5" customHeight="1" thickBot="1">
      <c r="A67" s="198" t="s">
        <v>57</v>
      </c>
      <c r="B67" s="197" t="s">
        <v>297</v>
      </c>
      <c r="C67" s="196" t="s">
        <v>296</v>
      </c>
      <c r="D67" s="283">
        <v>0</v>
      </c>
      <c r="E67" s="278"/>
      <c r="F67" s="278"/>
    </row>
    <row r="68" spans="1:6" ht="39" thickBot="1">
      <c r="A68" s="185"/>
      <c r="B68" s="178" t="s">
        <v>295</v>
      </c>
      <c r="C68" s="177" t="s">
        <v>294</v>
      </c>
      <c r="D68" s="204">
        <v>0</v>
      </c>
      <c r="E68" s="278"/>
      <c r="F68" s="278"/>
    </row>
    <row r="69" spans="1:6" ht="17.25" customHeight="1" thickBot="1">
      <c r="A69" s="198" t="s">
        <v>150</v>
      </c>
      <c r="B69" s="197" t="s">
        <v>293</v>
      </c>
      <c r="C69" s="196" t="s">
        <v>292</v>
      </c>
      <c r="D69" s="283">
        <v>0</v>
      </c>
      <c r="E69" s="278"/>
      <c r="F69" s="278"/>
    </row>
    <row r="70" spans="1:6" ht="26.25" thickBot="1">
      <c r="A70" s="185"/>
      <c r="B70" s="178" t="s">
        <v>291</v>
      </c>
      <c r="C70" s="177" t="s">
        <v>289</v>
      </c>
      <c r="D70" s="204">
        <v>0</v>
      </c>
      <c r="E70" s="278"/>
      <c r="F70" s="278"/>
    </row>
    <row r="71" spans="1:6" ht="26.25" thickBot="1">
      <c r="A71" s="185"/>
      <c r="B71" s="178" t="s">
        <v>290</v>
      </c>
      <c r="C71" s="177" t="s">
        <v>289</v>
      </c>
      <c r="D71" s="204">
        <v>0</v>
      </c>
      <c r="E71" s="278"/>
      <c r="F71" s="278"/>
    </row>
    <row r="72" spans="1:6" ht="13.5" thickBot="1">
      <c r="A72" s="195" t="s">
        <v>288</v>
      </c>
      <c r="B72" s="194" t="s">
        <v>287</v>
      </c>
      <c r="C72" s="193" t="s">
        <v>286</v>
      </c>
      <c r="D72" s="293">
        <f>D73+D79+D81+D83</f>
        <v>35541.100000000006</v>
      </c>
      <c r="E72" s="278"/>
      <c r="F72" s="278"/>
    </row>
    <row r="73" spans="1:6" ht="39" thickBot="1">
      <c r="A73" s="182">
        <v>1</v>
      </c>
      <c r="B73" s="181" t="s">
        <v>285</v>
      </c>
      <c r="C73" s="180" t="s">
        <v>284</v>
      </c>
      <c r="D73" s="294">
        <f>SUM(D74:D78)</f>
        <v>35541.100000000006</v>
      </c>
      <c r="E73" s="278"/>
      <c r="F73" s="278"/>
    </row>
    <row r="74" spans="1:6" ht="30.75" customHeight="1" thickBot="1">
      <c r="A74" s="192"/>
      <c r="B74" s="191" t="s">
        <v>283</v>
      </c>
      <c r="C74" s="190" t="s">
        <v>282</v>
      </c>
      <c r="D74" s="189">
        <v>20000</v>
      </c>
      <c r="E74" s="278"/>
      <c r="F74" s="278"/>
    </row>
    <row r="75" spans="1:6" ht="54" customHeight="1" thickBot="1">
      <c r="A75" s="188"/>
      <c r="B75" s="249" t="s">
        <v>281</v>
      </c>
      <c r="C75" s="250" t="s">
        <v>280</v>
      </c>
      <c r="D75" s="295">
        <v>4422.2</v>
      </c>
      <c r="E75" s="278"/>
      <c r="F75" s="278"/>
    </row>
    <row r="76" spans="1:6" ht="81" customHeight="1" thickBot="1">
      <c r="A76" s="251"/>
      <c r="B76" s="252" t="s">
        <v>279</v>
      </c>
      <c r="C76" s="253" t="s">
        <v>278</v>
      </c>
      <c r="D76" s="296">
        <v>6.5</v>
      </c>
      <c r="E76" s="278"/>
      <c r="F76" s="278"/>
    </row>
    <row r="77" spans="1:6" ht="64.5" thickBot="1">
      <c r="A77" s="232"/>
      <c r="B77" s="178" t="s">
        <v>277</v>
      </c>
      <c r="C77" s="177" t="s">
        <v>276</v>
      </c>
      <c r="D77" s="204">
        <v>8098.6</v>
      </c>
      <c r="E77" s="278"/>
      <c r="F77" s="278"/>
    </row>
    <row r="78" spans="1:6" ht="54.75" customHeight="1" thickBot="1">
      <c r="A78" s="232"/>
      <c r="B78" s="178" t="s">
        <v>275</v>
      </c>
      <c r="C78" s="177" t="s">
        <v>274</v>
      </c>
      <c r="D78" s="204">
        <v>3013.8</v>
      </c>
      <c r="E78" s="278"/>
      <c r="F78" s="278"/>
    </row>
    <row r="79" spans="1:6" ht="95.25" customHeight="1" thickBot="1">
      <c r="A79" s="182">
        <v>2</v>
      </c>
      <c r="B79" s="181" t="s">
        <v>273</v>
      </c>
      <c r="C79" s="180" t="s">
        <v>272</v>
      </c>
      <c r="D79" s="294">
        <v>0</v>
      </c>
      <c r="E79" s="278"/>
      <c r="F79" s="278"/>
    </row>
    <row r="80" spans="1:6" ht="109.5" customHeight="1" thickBot="1">
      <c r="A80" s="184"/>
      <c r="B80" s="178" t="s">
        <v>271</v>
      </c>
      <c r="C80" s="177" t="s">
        <v>270</v>
      </c>
      <c r="D80" s="204">
        <v>0</v>
      </c>
      <c r="E80" s="278"/>
      <c r="F80" s="278"/>
    </row>
    <row r="81" spans="1:6" ht="85.5" customHeight="1" thickBot="1">
      <c r="A81" s="182">
        <v>3</v>
      </c>
      <c r="B81" s="181" t="s">
        <v>269</v>
      </c>
      <c r="C81" s="180" t="s">
        <v>268</v>
      </c>
      <c r="D81" s="294">
        <v>0</v>
      </c>
      <c r="E81" s="278"/>
      <c r="F81" s="278"/>
    </row>
    <row r="82" spans="1:6" ht="39" thickBot="1">
      <c r="A82" s="183"/>
      <c r="B82" s="178" t="s">
        <v>267</v>
      </c>
      <c r="C82" s="177" t="s">
        <v>266</v>
      </c>
      <c r="D82" s="290">
        <v>0</v>
      </c>
      <c r="E82" s="278"/>
      <c r="F82" s="278"/>
    </row>
    <row r="83" spans="1:6" ht="42.75" customHeight="1" thickBot="1">
      <c r="A83" s="182">
        <v>4</v>
      </c>
      <c r="B83" s="181" t="s">
        <v>265</v>
      </c>
      <c r="C83" s="180" t="s">
        <v>264</v>
      </c>
      <c r="D83" s="294">
        <v>0</v>
      </c>
      <c r="E83" s="278"/>
      <c r="F83" s="278"/>
    </row>
    <row r="84" spans="1:6" ht="54" customHeight="1" thickBot="1">
      <c r="A84" s="233"/>
      <c r="B84" s="178" t="s">
        <v>263</v>
      </c>
      <c r="C84" s="177" t="s">
        <v>262</v>
      </c>
      <c r="D84" s="290">
        <v>0</v>
      </c>
      <c r="E84" s="278"/>
      <c r="F84" s="278"/>
    </row>
    <row r="85" spans="1:6" ht="16.5" thickBot="1">
      <c r="A85" s="176"/>
      <c r="B85" s="175"/>
      <c r="C85" s="175" t="s">
        <v>261</v>
      </c>
      <c r="D85" s="280">
        <f>D13+D72</f>
        <v>120502.17</v>
      </c>
      <c r="E85" s="278"/>
      <c r="F85" s="278"/>
    </row>
  </sheetData>
  <sheetProtection/>
  <mergeCells count="23">
    <mergeCell ref="A57:A58"/>
    <mergeCell ref="B57:B58"/>
    <mergeCell ref="C57:C58"/>
    <mergeCell ref="D57:D58"/>
    <mergeCell ref="A60:A61"/>
    <mergeCell ref="B60:B61"/>
    <mergeCell ref="C60:C61"/>
    <mergeCell ref="D60:D61"/>
    <mergeCell ref="D26:D27"/>
    <mergeCell ref="A44:A45"/>
    <mergeCell ref="B44:B45"/>
    <mergeCell ref="C44:C45"/>
    <mergeCell ref="D44:D45"/>
    <mergeCell ref="A50:A52"/>
    <mergeCell ref="B50:B52"/>
    <mergeCell ref="C50:C52"/>
    <mergeCell ref="D50:D52"/>
    <mergeCell ref="A11:A12"/>
    <mergeCell ref="B11:B12"/>
    <mergeCell ref="C11:C12"/>
    <mergeCell ref="A26:A27"/>
    <mergeCell ref="B26:B27"/>
    <mergeCell ref="C26:C27"/>
  </mergeCells>
  <hyperlinks>
    <hyperlink ref="C62" r:id="rId1" display="consultantplus://offline/ref=BA8367C61548C2AFBF9E6FD402A88DD132E1B56AAFE142E0CE9D95665F554F312D528821FE7E34F0DBiFM"/>
    <hyperlink ref="C63" r:id="rId2" display="consultantplus://offline/ref=BA8367C61548C2AFBF9E6FD402A88DD132E1B56AAFE142E0CE9D95665F554F312D528821FE7E34F0DBiFM"/>
    <hyperlink ref="C64" r:id="rId3" display="consultantplus://offline/ref=37CB61848D3A6800D660F2D2E804EC401BB9181ED910B74777BA149D24DE935506BFA7761A0CC035lAh4M"/>
    <hyperlink ref="C65" r:id="rId4" display="consultantplus://offline/ref=4645F68FF4B25908A56D00841820D7831ED18FCDE99E9570B71166DD85CCDB57342F52CC786DCE3FpDgAM"/>
  </hyperlinks>
  <printOptions/>
  <pageMargins left="0.7" right="0.7" top="0.75" bottom="0.75" header="0.3" footer="0.3"/>
  <pageSetup fitToHeight="0" fitToWidth="1" horizontalDpi="600" verticalDpi="600" orientation="portrait" paperSize="9" scale="78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9"/>
  <sheetViews>
    <sheetView zoomScalePageLayoutView="0" workbookViewId="0" topLeftCell="A198">
      <selection activeCell="J207" sqref="J207"/>
    </sheetView>
  </sheetViews>
  <sheetFormatPr defaultColWidth="9.00390625" defaultRowHeight="12.75"/>
  <cols>
    <col min="1" max="1" width="6.75390625" style="0" customWidth="1"/>
    <col min="2" max="2" width="41.875" style="0" customWidth="1"/>
    <col min="3" max="3" width="6.125" style="0" customWidth="1"/>
    <col min="4" max="4" width="8.375" style="0" customWidth="1"/>
    <col min="5" max="5" width="10.75390625" style="0" customWidth="1"/>
    <col min="6" max="6" width="6.125" style="0" customWidth="1"/>
    <col min="7" max="7" width="7.375" style="0" customWidth="1"/>
    <col min="8" max="8" width="14.375" style="0" customWidth="1"/>
    <col min="9" max="9" width="9.125" style="0" hidden="1" customWidth="1"/>
  </cols>
  <sheetData>
    <row r="1" spans="1:8" ht="15">
      <c r="A1" s="130"/>
      <c r="B1" s="130"/>
      <c r="C1" s="130"/>
      <c r="D1" s="11"/>
      <c r="H1" s="128" t="s">
        <v>256</v>
      </c>
    </row>
    <row r="2" spans="1:8" ht="15">
      <c r="A2" s="130"/>
      <c r="B2" s="130"/>
      <c r="C2" s="130"/>
      <c r="D2" s="11"/>
      <c r="H2" s="128" t="s">
        <v>465</v>
      </c>
    </row>
    <row r="3" spans="1:8" ht="15">
      <c r="A3" s="135"/>
      <c r="B3" s="135"/>
      <c r="C3" s="130"/>
      <c r="D3" s="11"/>
      <c r="H3" s="128"/>
    </row>
    <row r="4" spans="1:8" ht="15">
      <c r="A4" s="135"/>
      <c r="B4" s="140"/>
      <c r="C4" s="130"/>
      <c r="D4" s="11"/>
      <c r="H4" s="128" t="s">
        <v>413</v>
      </c>
    </row>
    <row r="5" spans="1:8" ht="15">
      <c r="A5" s="135"/>
      <c r="B5" s="141"/>
      <c r="C5" s="130"/>
      <c r="D5" s="11"/>
      <c r="H5" s="129" t="s">
        <v>414</v>
      </c>
    </row>
    <row r="6" spans="1:8" ht="12.75">
      <c r="A6" s="135"/>
      <c r="B6" s="2"/>
      <c r="C6" s="133" t="s">
        <v>257</v>
      </c>
      <c r="D6" s="159"/>
      <c r="E6" s="131"/>
      <c r="F6" s="131"/>
      <c r="G6" s="131"/>
      <c r="H6" s="131"/>
    </row>
    <row r="7" spans="1:4" ht="12.75">
      <c r="A7" s="137"/>
      <c r="B7" s="130"/>
      <c r="C7" s="133" t="s">
        <v>230</v>
      </c>
      <c r="D7" s="130"/>
    </row>
    <row r="8" spans="1:4" ht="12.75">
      <c r="A8" s="139"/>
      <c r="B8" s="130"/>
      <c r="C8" s="133" t="s">
        <v>410</v>
      </c>
      <c r="D8" s="130"/>
    </row>
    <row r="9" spans="1:8" ht="42.75" thickBot="1">
      <c r="A9" s="15" t="s">
        <v>73</v>
      </c>
      <c r="B9" s="3" t="s">
        <v>74</v>
      </c>
      <c r="C9" s="21" t="s">
        <v>75</v>
      </c>
      <c r="D9" s="15" t="s">
        <v>214</v>
      </c>
      <c r="E9" s="60" t="s">
        <v>76</v>
      </c>
      <c r="F9" s="21" t="s">
        <v>215</v>
      </c>
      <c r="G9" s="21" t="s">
        <v>217</v>
      </c>
      <c r="H9" s="38" t="s">
        <v>216</v>
      </c>
    </row>
    <row r="10" spans="1:8" ht="34.5" thickBot="1">
      <c r="A10" s="160"/>
      <c r="B10" s="161" t="s">
        <v>258</v>
      </c>
      <c r="C10" s="162" t="s">
        <v>80</v>
      </c>
      <c r="D10" s="163"/>
      <c r="E10" s="163"/>
      <c r="F10" s="162"/>
      <c r="G10" s="162"/>
      <c r="H10" s="164">
        <f>H11</f>
        <v>3577.5699999999997</v>
      </c>
    </row>
    <row r="11" spans="1:8" ht="13.5" thickBot="1">
      <c r="A11" s="273" t="s">
        <v>0</v>
      </c>
      <c r="B11" s="274" t="s">
        <v>1</v>
      </c>
      <c r="C11" s="275">
        <v>928</v>
      </c>
      <c r="D11" s="273" t="s">
        <v>78</v>
      </c>
      <c r="E11" s="273"/>
      <c r="F11" s="275"/>
      <c r="G11" s="275"/>
      <c r="H11" s="276">
        <f>H12+H20</f>
        <v>3577.5699999999997</v>
      </c>
    </row>
    <row r="12" spans="1:8" ht="34.5" thickBot="1">
      <c r="A12" s="84" t="s">
        <v>2</v>
      </c>
      <c r="B12" s="85" t="s">
        <v>3</v>
      </c>
      <c r="C12" s="86">
        <v>928</v>
      </c>
      <c r="D12" s="87" t="s">
        <v>77</v>
      </c>
      <c r="E12" s="87"/>
      <c r="F12" s="86"/>
      <c r="G12" s="86"/>
      <c r="H12" s="88">
        <f>H13</f>
        <v>1297.7</v>
      </c>
    </row>
    <row r="13" spans="1:8" ht="13.5" thickBot="1">
      <c r="A13" s="40" t="s">
        <v>4</v>
      </c>
      <c r="B13" s="90" t="s">
        <v>5</v>
      </c>
      <c r="C13" s="42">
        <v>928</v>
      </c>
      <c r="D13" s="43" t="s">
        <v>77</v>
      </c>
      <c r="E13" s="43" t="s">
        <v>164</v>
      </c>
      <c r="F13" s="42"/>
      <c r="G13" s="42"/>
      <c r="H13" s="66">
        <f>H14</f>
        <v>1297.7</v>
      </c>
    </row>
    <row r="14" spans="1:8" ht="57" thickBot="1">
      <c r="A14" s="16" t="s">
        <v>105</v>
      </c>
      <c r="B14" s="19" t="s">
        <v>104</v>
      </c>
      <c r="C14" s="22">
        <v>928</v>
      </c>
      <c r="D14" s="16" t="s">
        <v>77</v>
      </c>
      <c r="E14" s="58" t="s">
        <v>164</v>
      </c>
      <c r="F14" s="22">
        <v>100</v>
      </c>
      <c r="G14" s="22" t="s">
        <v>80</v>
      </c>
      <c r="H14" s="25">
        <v>1297.7</v>
      </c>
    </row>
    <row r="15" spans="1:8" ht="23.25" hidden="1" thickBot="1">
      <c r="A15" s="16"/>
      <c r="B15" s="20" t="s">
        <v>6</v>
      </c>
      <c r="C15" s="22">
        <v>928</v>
      </c>
      <c r="D15" s="16" t="s">
        <v>77</v>
      </c>
      <c r="E15" s="1" t="s">
        <v>164</v>
      </c>
      <c r="F15" s="22">
        <v>120</v>
      </c>
      <c r="G15" s="22"/>
      <c r="H15" s="25">
        <f>H16+H18</f>
        <v>1203.1</v>
      </c>
    </row>
    <row r="16" spans="1:8" ht="23.25" hidden="1" thickBot="1">
      <c r="A16" s="16"/>
      <c r="B16" s="20" t="s">
        <v>205</v>
      </c>
      <c r="C16" s="22">
        <v>928</v>
      </c>
      <c r="D16" s="16" t="s">
        <v>77</v>
      </c>
      <c r="E16" s="1" t="s">
        <v>164</v>
      </c>
      <c r="F16" s="22">
        <v>121</v>
      </c>
      <c r="G16" s="22"/>
      <c r="H16" s="25">
        <f>H17</f>
        <v>942.5</v>
      </c>
    </row>
    <row r="17" spans="1:8" ht="13.5" hidden="1" thickBot="1">
      <c r="A17" s="16"/>
      <c r="B17" s="20" t="s">
        <v>201</v>
      </c>
      <c r="C17" s="22">
        <v>928</v>
      </c>
      <c r="D17" s="16" t="s">
        <v>77</v>
      </c>
      <c r="E17" s="1" t="s">
        <v>164</v>
      </c>
      <c r="F17" s="22">
        <v>121</v>
      </c>
      <c r="G17" s="22">
        <v>211</v>
      </c>
      <c r="H17" s="25">
        <v>942.5</v>
      </c>
    </row>
    <row r="18" spans="1:8" ht="34.5" hidden="1" thickBot="1">
      <c r="A18" s="16"/>
      <c r="B18" s="20" t="s">
        <v>204</v>
      </c>
      <c r="C18" s="22">
        <v>928</v>
      </c>
      <c r="D18" s="16" t="s">
        <v>77</v>
      </c>
      <c r="E18" s="1" t="s">
        <v>164</v>
      </c>
      <c r="F18" s="22">
        <v>129</v>
      </c>
      <c r="G18" s="22"/>
      <c r="H18" s="25">
        <f>H19</f>
        <v>260.6</v>
      </c>
    </row>
    <row r="19" spans="1:8" ht="13.5" hidden="1" thickBot="1">
      <c r="A19" s="16"/>
      <c r="B19" s="20" t="s">
        <v>202</v>
      </c>
      <c r="C19" s="22">
        <v>928</v>
      </c>
      <c r="D19" s="16" t="s">
        <v>77</v>
      </c>
      <c r="E19" s="106" t="s">
        <v>164</v>
      </c>
      <c r="F19" s="22">
        <v>129</v>
      </c>
      <c r="G19" s="22">
        <v>213</v>
      </c>
      <c r="H19" s="25">
        <v>260.6</v>
      </c>
    </row>
    <row r="20" spans="1:8" ht="45.75" thickBot="1">
      <c r="A20" s="84" t="s">
        <v>7</v>
      </c>
      <c r="B20" s="89" t="s">
        <v>8</v>
      </c>
      <c r="C20" s="86">
        <v>928</v>
      </c>
      <c r="D20" s="87" t="s">
        <v>79</v>
      </c>
      <c r="E20" s="87"/>
      <c r="F20" s="86"/>
      <c r="G20" s="86"/>
      <c r="H20" s="88">
        <f>H21+H26+H43</f>
        <v>2279.87</v>
      </c>
    </row>
    <row r="21" spans="1:8" ht="23.25" thickBot="1">
      <c r="A21" s="40" t="s">
        <v>102</v>
      </c>
      <c r="B21" s="41" t="s">
        <v>10</v>
      </c>
      <c r="C21" s="42">
        <v>928</v>
      </c>
      <c r="D21" s="43" t="s">
        <v>79</v>
      </c>
      <c r="E21" s="43" t="s">
        <v>165</v>
      </c>
      <c r="F21" s="42"/>
      <c r="G21" s="42"/>
      <c r="H21" s="66">
        <f>H22</f>
        <v>285.6</v>
      </c>
    </row>
    <row r="22" spans="1:9" ht="57" thickBot="1">
      <c r="A22" s="16" t="s">
        <v>106</v>
      </c>
      <c r="B22" s="4" t="s">
        <v>104</v>
      </c>
      <c r="C22" s="22">
        <v>928</v>
      </c>
      <c r="D22" s="16" t="s">
        <v>79</v>
      </c>
      <c r="E22" s="58" t="s">
        <v>165</v>
      </c>
      <c r="F22" s="22">
        <v>100</v>
      </c>
      <c r="G22" s="22"/>
      <c r="H22" s="25">
        <v>285.6</v>
      </c>
      <c r="I22">
        <v>2</v>
      </c>
    </row>
    <row r="23" spans="1:8" ht="23.25" hidden="1" thickBot="1">
      <c r="A23" s="16"/>
      <c r="B23" s="20" t="s">
        <v>6</v>
      </c>
      <c r="C23" s="22">
        <v>928</v>
      </c>
      <c r="D23" s="16" t="s">
        <v>79</v>
      </c>
      <c r="E23" s="9" t="s">
        <v>165</v>
      </c>
      <c r="F23" s="22">
        <v>120</v>
      </c>
      <c r="G23" s="22"/>
      <c r="H23" s="25">
        <f>H24</f>
        <v>285.8</v>
      </c>
    </row>
    <row r="24" spans="1:8" ht="45.75" hidden="1" thickBot="1">
      <c r="A24" s="16"/>
      <c r="B24" s="20" t="s">
        <v>235</v>
      </c>
      <c r="C24" s="22">
        <v>928</v>
      </c>
      <c r="D24" s="16" t="s">
        <v>79</v>
      </c>
      <c r="E24" s="1" t="s">
        <v>165</v>
      </c>
      <c r="F24" s="22">
        <v>123</v>
      </c>
      <c r="G24" s="22"/>
      <c r="H24" s="25">
        <f>H25</f>
        <v>285.8</v>
      </c>
    </row>
    <row r="25" spans="1:8" ht="13.5" hidden="1" thickBot="1">
      <c r="A25" s="16"/>
      <c r="B25" s="20" t="s">
        <v>203</v>
      </c>
      <c r="C25" s="22">
        <v>928</v>
      </c>
      <c r="D25" s="16" t="s">
        <v>79</v>
      </c>
      <c r="E25" s="106" t="s">
        <v>165</v>
      </c>
      <c r="F25" s="22">
        <v>123</v>
      </c>
      <c r="G25" s="22">
        <v>226</v>
      </c>
      <c r="H25" s="25">
        <v>285.8</v>
      </c>
    </row>
    <row r="26" spans="1:8" ht="23.25" thickBot="1">
      <c r="A26" s="40" t="s">
        <v>9</v>
      </c>
      <c r="B26" s="41" t="s">
        <v>12</v>
      </c>
      <c r="C26" s="42">
        <v>928</v>
      </c>
      <c r="D26" s="43" t="s">
        <v>79</v>
      </c>
      <c r="E26" s="43" t="s">
        <v>167</v>
      </c>
      <c r="F26" s="42"/>
      <c r="G26" s="42"/>
      <c r="H26" s="66">
        <f>H27+H33</f>
        <v>1919.77</v>
      </c>
    </row>
    <row r="27" spans="1:8" ht="56.25">
      <c r="A27" s="16" t="s">
        <v>11</v>
      </c>
      <c r="B27" s="4" t="s">
        <v>104</v>
      </c>
      <c r="C27" s="22">
        <v>928</v>
      </c>
      <c r="D27" s="16" t="s">
        <v>79</v>
      </c>
      <c r="E27" s="58" t="s">
        <v>167</v>
      </c>
      <c r="F27" s="22">
        <v>100</v>
      </c>
      <c r="G27" s="22"/>
      <c r="H27" s="25">
        <v>1532.97</v>
      </c>
    </row>
    <row r="28" spans="1:8" ht="22.5" hidden="1">
      <c r="A28" s="16"/>
      <c r="B28" s="20" t="s">
        <v>6</v>
      </c>
      <c r="C28" s="22">
        <v>928</v>
      </c>
      <c r="D28" s="16" t="s">
        <v>79</v>
      </c>
      <c r="E28" s="1" t="s">
        <v>167</v>
      </c>
      <c r="F28" s="22">
        <v>120</v>
      </c>
      <c r="G28" s="22"/>
      <c r="H28" s="25">
        <f>H29+H31</f>
        <v>1518.2</v>
      </c>
    </row>
    <row r="29" spans="1:8" ht="22.5" hidden="1">
      <c r="A29" s="16"/>
      <c r="B29" s="20" t="s">
        <v>205</v>
      </c>
      <c r="C29" s="22">
        <v>928</v>
      </c>
      <c r="D29" s="16" t="s">
        <v>79</v>
      </c>
      <c r="E29" s="1" t="s">
        <v>167</v>
      </c>
      <c r="F29" s="22">
        <v>121</v>
      </c>
      <c r="G29" s="22"/>
      <c r="H29" s="25">
        <f>H30+72.7</f>
        <v>1166</v>
      </c>
    </row>
    <row r="30" spans="1:8" ht="12.75" hidden="1">
      <c r="A30" s="16"/>
      <c r="B30" s="20" t="s">
        <v>201</v>
      </c>
      <c r="C30" s="22">
        <v>928</v>
      </c>
      <c r="D30" s="16" t="s">
        <v>79</v>
      </c>
      <c r="E30" s="1" t="s">
        <v>167</v>
      </c>
      <c r="F30" s="22">
        <v>129</v>
      </c>
      <c r="G30" s="22">
        <v>211</v>
      </c>
      <c r="H30" s="25">
        <v>1093.3</v>
      </c>
    </row>
    <row r="31" spans="1:8" ht="33.75" hidden="1">
      <c r="A31" s="16"/>
      <c r="B31" s="20" t="s">
        <v>204</v>
      </c>
      <c r="C31" s="22">
        <v>928</v>
      </c>
      <c r="D31" s="16" t="s">
        <v>79</v>
      </c>
      <c r="E31" s="1" t="s">
        <v>167</v>
      </c>
      <c r="F31" s="22">
        <v>129</v>
      </c>
      <c r="G31" s="22"/>
      <c r="H31" s="25">
        <f>H32</f>
        <v>352.2</v>
      </c>
    </row>
    <row r="32" spans="1:8" ht="12.75" hidden="1">
      <c r="A32" s="16"/>
      <c r="B32" s="20" t="s">
        <v>202</v>
      </c>
      <c r="C32" s="22">
        <v>928</v>
      </c>
      <c r="D32" s="16" t="s">
        <v>79</v>
      </c>
      <c r="E32" s="1" t="s">
        <v>167</v>
      </c>
      <c r="F32" s="22">
        <v>129</v>
      </c>
      <c r="G32" s="22">
        <v>213</v>
      </c>
      <c r="H32" s="25">
        <f>330.2+22</f>
        <v>352.2</v>
      </c>
    </row>
    <row r="33" spans="1:9" ht="22.5">
      <c r="A33" s="17" t="s">
        <v>199</v>
      </c>
      <c r="B33" s="33" t="s">
        <v>24</v>
      </c>
      <c r="C33" s="23">
        <v>928</v>
      </c>
      <c r="D33" s="17" t="s">
        <v>79</v>
      </c>
      <c r="E33" s="9" t="s">
        <v>167</v>
      </c>
      <c r="F33" s="23">
        <v>200</v>
      </c>
      <c r="G33" s="23"/>
      <c r="H33" s="26">
        <v>386.8</v>
      </c>
      <c r="I33">
        <v>2</v>
      </c>
    </row>
    <row r="34" spans="1:8" ht="22.5" hidden="1">
      <c r="A34" s="17"/>
      <c r="B34" s="5" t="s">
        <v>107</v>
      </c>
      <c r="C34" s="23">
        <v>928</v>
      </c>
      <c r="D34" s="17" t="s">
        <v>79</v>
      </c>
      <c r="E34" s="1" t="s">
        <v>167</v>
      </c>
      <c r="F34" s="23">
        <v>240</v>
      </c>
      <c r="G34" s="23"/>
      <c r="H34" s="26">
        <f>H35+H37</f>
        <v>528.4</v>
      </c>
    </row>
    <row r="35" spans="1:8" ht="22.5" hidden="1">
      <c r="A35" s="17"/>
      <c r="B35" s="7" t="s">
        <v>197</v>
      </c>
      <c r="C35" s="23">
        <v>928</v>
      </c>
      <c r="D35" s="17" t="s">
        <v>79</v>
      </c>
      <c r="E35" s="1" t="s">
        <v>167</v>
      </c>
      <c r="F35" s="23">
        <v>242</v>
      </c>
      <c r="G35" s="23"/>
      <c r="H35" s="26">
        <f>H36</f>
        <v>34</v>
      </c>
    </row>
    <row r="36" spans="1:8" ht="12.75" hidden="1">
      <c r="A36" s="17"/>
      <c r="B36" s="7" t="s">
        <v>206</v>
      </c>
      <c r="C36" s="23">
        <v>928</v>
      </c>
      <c r="D36" s="17" t="s">
        <v>79</v>
      </c>
      <c r="E36" s="1" t="s">
        <v>167</v>
      </c>
      <c r="F36" s="23">
        <v>242</v>
      </c>
      <c r="G36" s="23">
        <v>221</v>
      </c>
      <c r="H36" s="26">
        <f>200-166</f>
        <v>34</v>
      </c>
    </row>
    <row r="37" spans="1:8" ht="22.5" hidden="1">
      <c r="A37" s="17"/>
      <c r="B37" s="111" t="s">
        <v>194</v>
      </c>
      <c r="C37" s="23">
        <v>928</v>
      </c>
      <c r="D37" s="17" t="s">
        <v>79</v>
      </c>
      <c r="E37" s="62" t="s">
        <v>167</v>
      </c>
      <c r="F37" s="23">
        <v>244</v>
      </c>
      <c r="G37" s="23"/>
      <c r="H37" s="26">
        <f>H38+H39+H40+H41+H42</f>
        <v>494.4</v>
      </c>
    </row>
    <row r="38" spans="1:8" ht="12.75" hidden="1">
      <c r="A38" s="18"/>
      <c r="B38" s="6" t="s">
        <v>207</v>
      </c>
      <c r="C38" s="23">
        <v>928</v>
      </c>
      <c r="D38" s="18" t="s">
        <v>79</v>
      </c>
      <c r="E38" s="1" t="s">
        <v>167</v>
      </c>
      <c r="F38" s="24">
        <v>244</v>
      </c>
      <c r="G38" s="24">
        <v>223</v>
      </c>
      <c r="H38" s="116">
        <f>114+21.2</f>
        <v>135.2</v>
      </c>
    </row>
    <row r="39" spans="1:8" ht="12.75" hidden="1">
      <c r="A39" s="17"/>
      <c r="B39" s="5" t="s">
        <v>208</v>
      </c>
      <c r="C39" s="23">
        <v>928</v>
      </c>
      <c r="D39" s="18" t="s">
        <v>79</v>
      </c>
      <c r="E39" s="1" t="s">
        <v>167</v>
      </c>
      <c r="F39" s="24">
        <v>244</v>
      </c>
      <c r="G39" s="23">
        <v>225</v>
      </c>
      <c r="H39" s="117">
        <f>30+99.2</f>
        <v>129.2</v>
      </c>
    </row>
    <row r="40" spans="1:8" ht="12.75" hidden="1">
      <c r="A40" s="17"/>
      <c r="B40" s="5" t="s">
        <v>203</v>
      </c>
      <c r="C40" s="23">
        <v>928</v>
      </c>
      <c r="D40" s="17" t="s">
        <v>79</v>
      </c>
      <c r="E40" s="1" t="s">
        <v>167</v>
      </c>
      <c r="F40" s="23">
        <v>244</v>
      </c>
      <c r="G40" s="110">
        <v>226</v>
      </c>
      <c r="H40" s="117">
        <f>56+54</f>
        <v>110</v>
      </c>
    </row>
    <row r="41" spans="1:8" ht="12.75" hidden="1">
      <c r="A41" s="17"/>
      <c r="B41" s="5" t="s">
        <v>213</v>
      </c>
      <c r="C41" s="23">
        <v>928</v>
      </c>
      <c r="D41" s="17" t="s">
        <v>79</v>
      </c>
      <c r="E41" s="1" t="s">
        <v>167</v>
      </c>
      <c r="F41" s="23">
        <v>244</v>
      </c>
      <c r="G41" s="110">
        <v>310</v>
      </c>
      <c r="H41" s="117">
        <v>20</v>
      </c>
    </row>
    <row r="42" spans="1:8" ht="12.75" hidden="1">
      <c r="A42" s="17"/>
      <c r="B42" s="5" t="s">
        <v>212</v>
      </c>
      <c r="C42" s="23">
        <v>928</v>
      </c>
      <c r="D42" s="17" t="s">
        <v>79</v>
      </c>
      <c r="E42" s="1" t="s">
        <v>167</v>
      </c>
      <c r="F42" s="23">
        <v>244</v>
      </c>
      <c r="G42" s="110">
        <v>340</v>
      </c>
      <c r="H42" s="117">
        <v>100</v>
      </c>
    </row>
    <row r="43" spans="1:8" ht="13.5" thickBot="1">
      <c r="A43" s="165" t="s">
        <v>103</v>
      </c>
      <c r="B43" s="166" t="s">
        <v>13</v>
      </c>
      <c r="C43" s="167">
        <v>928</v>
      </c>
      <c r="D43" s="168" t="s">
        <v>79</v>
      </c>
      <c r="E43" s="168" t="s">
        <v>166</v>
      </c>
      <c r="F43" s="167"/>
      <c r="G43" s="167"/>
      <c r="H43" s="169">
        <f>H44</f>
        <v>74.5</v>
      </c>
    </row>
    <row r="44" spans="1:9" ht="13.5" thickBot="1">
      <c r="A44" s="16" t="s">
        <v>209</v>
      </c>
      <c r="B44" s="4" t="s">
        <v>108</v>
      </c>
      <c r="C44" s="22">
        <v>928</v>
      </c>
      <c r="D44" s="16" t="s">
        <v>79</v>
      </c>
      <c r="E44" s="61" t="s">
        <v>166</v>
      </c>
      <c r="F44" s="22">
        <v>800</v>
      </c>
      <c r="G44" s="22"/>
      <c r="H44" s="25">
        <v>74.5</v>
      </c>
      <c r="I44">
        <v>2</v>
      </c>
    </row>
    <row r="45" spans="1:8" ht="13.5" hidden="1" thickBot="1">
      <c r="A45" s="16"/>
      <c r="B45" s="7" t="s">
        <v>14</v>
      </c>
      <c r="C45" s="22">
        <v>928</v>
      </c>
      <c r="D45" s="16" t="s">
        <v>79</v>
      </c>
      <c r="E45" s="1" t="s">
        <v>166</v>
      </c>
      <c r="F45" s="22">
        <v>850</v>
      </c>
      <c r="G45" s="22"/>
      <c r="H45" s="25">
        <f>H46</f>
        <v>74.3</v>
      </c>
    </row>
    <row r="46" spans="1:8" ht="13.5" hidden="1" thickBot="1">
      <c r="A46" s="16"/>
      <c r="B46" s="170" t="s">
        <v>210</v>
      </c>
      <c r="C46" s="22">
        <v>928</v>
      </c>
      <c r="D46" s="16" t="s">
        <v>79</v>
      </c>
      <c r="E46" s="1" t="s">
        <v>166</v>
      </c>
      <c r="F46" s="22">
        <v>853</v>
      </c>
      <c r="G46" s="22"/>
      <c r="H46" s="25">
        <f>H47</f>
        <v>74.3</v>
      </c>
    </row>
    <row r="47" spans="1:8" ht="13.5" hidden="1" thickBot="1">
      <c r="A47" s="16"/>
      <c r="B47" s="118" t="s">
        <v>198</v>
      </c>
      <c r="C47" s="22">
        <v>928</v>
      </c>
      <c r="D47" s="16" t="s">
        <v>79</v>
      </c>
      <c r="E47" s="1" t="s">
        <v>166</v>
      </c>
      <c r="F47" s="22">
        <v>853</v>
      </c>
      <c r="G47" s="22">
        <v>290</v>
      </c>
      <c r="H47" s="25">
        <v>74.3</v>
      </c>
    </row>
    <row r="48" spans="1:8" ht="34.5" thickBot="1">
      <c r="A48" s="160"/>
      <c r="B48" s="171" t="s">
        <v>259</v>
      </c>
      <c r="C48" s="162"/>
      <c r="D48" s="163"/>
      <c r="E48" s="163"/>
      <c r="F48" s="162"/>
      <c r="G48" s="162"/>
      <c r="H48" s="172">
        <f>H49</f>
        <v>33701.8</v>
      </c>
    </row>
    <row r="49" spans="1:8" ht="13.5" thickBot="1">
      <c r="A49" s="79" t="s">
        <v>219</v>
      </c>
      <c r="B49" s="80" t="s">
        <v>1</v>
      </c>
      <c r="C49" s="81">
        <v>966</v>
      </c>
      <c r="D49" s="82" t="s">
        <v>78</v>
      </c>
      <c r="E49" s="82"/>
      <c r="F49" s="81"/>
      <c r="G49" s="81"/>
      <c r="H49" s="83">
        <f>H50+H95+H100</f>
        <v>33701.8</v>
      </c>
    </row>
    <row r="50" spans="1:8" ht="45.75" thickBot="1">
      <c r="A50" s="73" t="s">
        <v>15</v>
      </c>
      <c r="B50" s="74" t="s">
        <v>16</v>
      </c>
      <c r="C50" s="75">
        <v>966</v>
      </c>
      <c r="D50" s="76" t="s">
        <v>82</v>
      </c>
      <c r="E50" s="76"/>
      <c r="F50" s="75"/>
      <c r="G50" s="75"/>
      <c r="H50" s="77">
        <f>H51+H58+H76+H81</f>
        <v>29067.2</v>
      </c>
    </row>
    <row r="51" spans="1:8" ht="12.75">
      <c r="A51" s="68" t="s">
        <v>17</v>
      </c>
      <c r="B51" s="69" t="s">
        <v>18</v>
      </c>
      <c r="C51" s="70">
        <v>966</v>
      </c>
      <c r="D51" s="71" t="s">
        <v>82</v>
      </c>
      <c r="E51" s="71" t="s">
        <v>168</v>
      </c>
      <c r="F51" s="70"/>
      <c r="G51" s="70"/>
      <c r="H51" s="72">
        <f>H52</f>
        <v>1297.7</v>
      </c>
    </row>
    <row r="52" spans="1:8" ht="57" thickBot="1">
      <c r="A52" s="17" t="s">
        <v>19</v>
      </c>
      <c r="B52" s="5" t="s">
        <v>104</v>
      </c>
      <c r="C52" s="27">
        <v>966</v>
      </c>
      <c r="D52" s="1" t="s">
        <v>82</v>
      </c>
      <c r="E52" s="1" t="s">
        <v>168</v>
      </c>
      <c r="F52" s="27">
        <v>100</v>
      </c>
      <c r="G52" s="27"/>
      <c r="H52" s="26">
        <v>1297.7</v>
      </c>
    </row>
    <row r="53" spans="1:8" ht="23.25" hidden="1" thickBot="1">
      <c r="A53" s="17"/>
      <c r="B53" s="20" t="s">
        <v>6</v>
      </c>
      <c r="C53" s="27">
        <v>966</v>
      </c>
      <c r="D53" s="1" t="s">
        <v>82</v>
      </c>
      <c r="E53" s="9" t="s">
        <v>168</v>
      </c>
      <c r="F53" s="27">
        <v>120</v>
      </c>
      <c r="G53" s="27"/>
      <c r="H53" s="26">
        <f>H54+H56</f>
        <v>1203.1</v>
      </c>
    </row>
    <row r="54" spans="1:8" ht="23.25" hidden="1" thickBot="1">
      <c r="A54" s="16"/>
      <c r="B54" s="20" t="s">
        <v>205</v>
      </c>
      <c r="C54" s="27">
        <v>966</v>
      </c>
      <c r="D54" s="1" t="s">
        <v>82</v>
      </c>
      <c r="E54" s="1" t="s">
        <v>168</v>
      </c>
      <c r="F54" s="22">
        <v>121</v>
      </c>
      <c r="G54" s="22"/>
      <c r="H54" s="25">
        <f>H55</f>
        <v>942.5</v>
      </c>
    </row>
    <row r="55" spans="1:8" ht="13.5" hidden="1" thickBot="1">
      <c r="A55" s="16"/>
      <c r="B55" s="20" t="s">
        <v>201</v>
      </c>
      <c r="C55" s="27">
        <v>966</v>
      </c>
      <c r="D55" s="1" t="s">
        <v>82</v>
      </c>
      <c r="E55" s="1" t="s">
        <v>168</v>
      </c>
      <c r="F55" s="22">
        <v>121</v>
      </c>
      <c r="G55" s="22">
        <v>211</v>
      </c>
      <c r="H55" s="25">
        <v>942.5</v>
      </c>
    </row>
    <row r="56" spans="1:8" ht="34.5" hidden="1" thickBot="1">
      <c r="A56" s="16"/>
      <c r="B56" s="20" t="s">
        <v>204</v>
      </c>
      <c r="C56" s="27">
        <v>966</v>
      </c>
      <c r="D56" s="1" t="s">
        <v>82</v>
      </c>
      <c r="E56" s="1" t="s">
        <v>168</v>
      </c>
      <c r="F56" s="22">
        <v>129</v>
      </c>
      <c r="G56" s="22"/>
      <c r="H56" s="25">
        <f>H57</f>
        <v>260.6</v>
      </c>
    </row>
    <row r="57" spans="1:8" ht="13.5" hidden="1" thickBot="1">
      <c r="A57" s="16"/>
      <c r="B57" s="20" t="s">
        <v>202</v>
      </c>
      <c r="C57" s="27">
        <v>966</v>
      </c>
      <c r="D57" s="1" t="s">
        <v>82</v>
      </c>
      <c r="E57" s="62" t="s">
        <v>168</v>
      </c>
      <c r="F57" s="22">
        <v>129</v>
      </c>
      <c r="G57" s="22">
        <v>213</v>
      </c>
      <c r="H57" s="25">
        <v>260.6</v>
      </c>
    </row>
    <row r="58" spans="1:8" ht="34.5" thickBot="1">
      <c r="A58" s="40" t="s">
        <v>20</v>
      </c>
      <c r="B58" s="41" t="s">
        <v>21</v>
      </c>
      <c r="C58" s="42">
        <v>966</v>
      </c>
      <c r="D58" s="43" t="s">
        <v>82</v>
      </c>
      <c r="E58" s="43" t="s">
        <v>169</v>
      </c>
      <c r="F58" s="42"/>
      <c r="G58" s="42"/>
      <c r="H58" s="66">
        <f>H59+H67+H68</f>
        <v>23340.8</v>
      </c>
    </row>
    <row r="59" spans="1:9" ht="56.25">
      <c r="A59" s="17" t="s">
        <v>22</v>
      </c>
      <c r="B59" s="105" t="s">
        <v>104</v>
      </c>
      <c r="C59" s="45">
        <v>966</v>
      </c>
      <c r="D59" s="46" t="s">
        <v>82</v>
      </c>
      <c r="E59" s="61" t="s">
        <v>169</v>
      </c>
      <c r="F59" s="45">
        <v>100</v>
      </c>
      <c r="G59" s="45"/>
      <c r="H59" s="55">
        <v>18949</v>
      </c>
      <c r="I59" t="s">
        <v>244</v>
      </c>
    </row>
    <row r="60" spans="1:8" ht="22.5" hidden="1">
      <c r="A60" s="17"/>
      <c r="B60" s="20" t="s">
        <v>6</v>
      </c>
      <c r="C60" s="27">
        <v>966</v>
      </c>
      <c r="D60" s="1" t="s">
        <v>82</v>
      </c>
      <c r="E60" s="1" t="s">
        <v>169</v>
      </c>
      <c r="F60" s="27">
        <v>120</v>
      </c>
      <c r="G60" s="27"/>
      <c r="H60" s="26">
        <f>H61+H63+H65</f>
        <v>21114</v>
      </c>
    </row>
    <row r="61" spans="1:8" ht="22.5" hidden="1">
      <c r="A61" s="16"/>
      <c r="B61" s="20" t="s">
        <v>205</v>
      </c>
      <c r="C61" s="27">
        <v>966</v>
      </c>
      <c r="D61" s="1" t="s">
        <v>82</v>
      </c>
      <c r="E61" s="1" t="s">
        <v>169</v>
      </c>
      <c r="F61" s="22">
        <v>121</v>
      </c>
      <c r="G61" s="22"/>
      <c r="H61" s="25">
        <f>H62</f>
        <v>16221.4</v>
      </c>
    </row>
    <row r="62" spans="1:8" ht="12.75" hidden="1">
      <c r="A62" s="16"/>
      <c r="B62" s="20" t="s">
        <v>201</v>
      </c>
      <c r="C62" s="27">
        <v>966</v>
      </c>
      <c r="D62" s="1" t="s">
        <v>82</v>
      </c>
      <c r="E62" s="1" t="s">
        <v>169</v>
      </c>
      <c r="F62" s="22">
        <v>121</v>
      </c>
      <c r="G62" s="22">
        <v>211</v>
      </c>
      <c r="H62" s="25">
        <v>16221.4</v>
      </c>
    </row>
    <row r="63" spans="1:8" ht="33.75" hidden="1">
      <c r="A63" s="16"/>
      <c r="B63" s="20" t="s">
        <v>243</v>
      </c>
      <c r="C63" s="27"/>
      <c r="D63" s="1" t="s">
        <v>82</v>
      </c>
      <c r="E63" s="1" t="s">
        <v>169</v>
      </c>
      <c r="F63" s="22">
        <v>122</v>
      </c>
      <c r="G63" s="22"/>
      <c r="H63" s="25">
        <f>H64</f>
        <v>0.1</v>
      </c>
    </row>
    <row r="64" spans="1:8" ht="12.75" hidden="1">
      <c r="A64" s="16"/>
      <c r="B64" s="20" t="s">
        <v>242</v>
      </c>
      <c r="C64" s="27"/>
      <c r="D64" s="1" t="s">
        <v>82</v>
      </c>
      <c r="E64" s="1" t="s">
        <v>169</v>
      </c>
      <c r="F64" s="22">
        <v>122</v>
      </c>
      <c r="G64" s="22">
        <v>212</v>
      </c>
      <c r="H64" s="25">
        <v>0.1</v>
      </c>
    </row>
    <row r="65" spans="1:8" ht="33.75" hidden="1">
      <c r="A65" s="16"/>
      <c r="B65" s="20" t="s">
        <v>204</v>
      </c>
      <c r="C65" s="27">
        <v>966</v>
      </c>
      <c r="D65" s="1" t="s">
        <v>82</v>
      </c>
      <c r="E65" s="1" t="s">
        <v>169</v>
      </c>
      <c r="F65" s="22">
        <v>129</v>
      </c>
      <c r="G65" s="22"/>
      <c r="H65" s="25">
        <f>H66</f>
        <v>4892.5</v>
      </c>
    </row>
    <row r="66" spans="1:8" ht="12.75" hidden="1">
      <c r="A66" s="16"/>
      <c r="B66" s="20" t="s">
        <v>202</v>
      </c>
      <c r="C66" s="27">
        <v>966</v>
      </c>
      <c r="D66" s="1" t="s">
        <v>82</v>
      </c>
      <c r="E66" s="1" t="s">
        <v>169</v>
      </c>
      <c r="F66" s="22">
        <v>129</v>
      </c>
      <c r="G66" s="22">
        <v>213</v>
      </c>
      <c r="H66" s="25">
        <v>4892.5</v>
      </c>
    </row>
    <row r="67" spans="1:9" ht="22.5">
      <c r="A67" s="17" t="s">
        <v>23</v>
      </c>
      <c r="B67" s="35" t="s">
        <v>24</v>
      </c>
      <c r="C67" s="27">
        <v>966</v>
      </c>
      <c r="D67" s="17" t="s">
        <v>82</v>
      </c>
      <c r="E67" s="1" t="s">
        <v>169</v>
      </c>
      <c r="F67" s="23">
        <v>200</v>
      </c>
      <c r="G67" s="23"/>
      <c r="H67" s="26">
        <v>4289.3</v>
      </c>
      <c r="I67">
        <v>2</v>
      </c>
    </row>
    <row r="68" spans="1:9" ht="21.75" customHeight="1">
      <c r="A68" s="1" t="s">
        <v>218</v>
      </c>
      <c r="B68" s="7" t="s">
        <v>108</v>
      </c>
      <c r="C68" s="27">
        <v>966</v>
      </c>
      <c r="D68" s="1" t="s">
        <v>82</v>
      </c>
      <c r="E68" s="1" t="s">
        <v>169</v>
      </c>
      <c r="F68" s="110">
        <v>800</v>
      </c>
      <c r="G68" s="110"/>
      <c r="H68" s="26">
        <v>102.5</v>
      </c>
      <c r="I68">
        <v>2</v>
      </c>
    </row>
    <row r="69" spans="1:8" ht="13.5" hidden="1" thickBot="1">
      <c r="A69" s="9"/>
      <c r="B69" s="8" t="s">
        <v>95</v>
      </c>
      <c r="C69" s="27">
        <v>966</v>
      </c>
      <c r="D69" s="1" t="s">
        <v>82</v>
      </c>
      <c r="E69" s="1" t="s">
        <v>169</v>
      </c>
      <c r="F69" s="23">
        <v>830</v>
      </c>
      <c r="G69" s="23"/>
      <c r="H69" s="26">
        <f>H70</f>
        <v>100</v>
      </c>
    </row>
    <row r="70" spans="1:8" ht="79.5" hidden="1" thickBot="1">
      <c r="A70" s="9"/>
      <c r="B70" s="112" t="s">
        <v>200</v>
      </c>
      <c r="C70" s="29">
        <v>966</v>
      </c>
      <c r="D70" s="9" t="s">
        <v>82</v>
      </c>
      <c r="E70" s="1" t="s">
        <v>169</v>
      </c>
      <c r="F70" s="22">
        <v>831</v>
      </c>
      <c r="G70" s="22"/>
      <c r="H70" s="25">
        <f>H71</f>
        <v>100</v>
      </c>
    </row>
    <row r="71" spans="1:8" ht="13.5" hidden="1" thickBot="1">
      <c r="A71" s="9"/>
      <c r="B71" s="118" t="s">
        <v>198</v>
      </c>
      <c r="C71" s="29">
        <v>966</v>
      </c>
      <c r="D71" s="9" t="s">
        <v>82</v>
      </c>
      <c r="E71" s="1" t="s">
        <v>169</v>
      </c>
      <c r="F71" s="22">
        <v>831</v>
      </c>
      <c r="G71" s="22">
        <v>290</v>
      </c>
      <c r="H71" s="25">
        <v>100</v>
      </c>
    </row>
    <row r="72" spans="1:8" ht="13.5" hidden="1" thickBot="1">
      <c r="A72" s="9" t="s">
        <v>226</v>
      </c>
      <c r="B72" s="118" t="s">
        <v>14</v>
      </c>
      <c r="C72" s="27">
        <v>966</v>
      </c>
      <c r="D72" s="1" t="s">
        <v>82</v>
      </c>
      <c r="E72" s="9" t="s">
        <v>169</v>
      </c>
      <c r="F72" s="23">
        <v>850</v>
      </c>
      <c r="G72" s="23"/>
      <c r="H72" s="26">
        <f>H73+H74</f>
        <v>2.3</v>
      </c>
    </row>
    <row r="73" spans="1:9" ht="13.5" hidden="1" thickBot="1">
      <c r="A73" s="9"/>
      <c r="B73" s="173"/>
      <c r="C73" s="27">
        <v>966</v>
      </c>
      <c r="D73" s="1" t="s">
        <v>82</v>
      </c>
      <c r="E73" s="9" t="s">
        <v>169</v>
      </c>
      <c r="F73" s="23">
        <v>851</v>
      </c>
      <c r="G73" s="22"/>
      <c r="H73" s="25">
        <v>0.3</v>
      </c>
      <c r="I73">
        <v>2</v>
      </c>
    </row>
    <row r="74" spans="1:8" ht="13.5" hidden="1" thickBot="1">
      <c r="A74" s="9"/>
      <c r="B74" s="112" t="s">
        <v>210</v>
      </c>
      <c r="C74" s="29">
        <v>966</v>
      </c>
      <c r="D74" s="9" t="s">
        <v>82</v>
      </c>
      <c r="E74" s="1" t="s">
        <v>169</v>
      </c>
      <c r="F74" s="22">
        <v>853</v>
      </c>
      <c r="G74" s="22"/>
      <c r="H74" s="25">
        <f>H75</f>
        <v>2</v>
      </c>
    </row>
    <row r="75" spans="1:8" ht="12.75" hidden="1">
      <c r="A75" s="62"/>
      <c r="B75" s="245" t="s">
        <v>198</v>
      </c>
      <c r="C75" s="244">
        <v>966</v>
      </c>
      <c r="D75" s="62" t="s">
        <v>82</v>
      </c>
      <c r="E75" s="62" t="s">
        <v>169</v>
      </c>
      <c r="F75" s="45">
        <v>853</v>
      </c>
      <c r="G75" s="45">
        <v>290</v>
      </c>
      <c r="H75" s="246">
        <f>1+1</f>
        <v>2</v>
      </c>
    </row>
    <row r="76" spans="1:8" ht="68.25" thickBot="1">
      <c r="A76" s="165" t="s">
        <v>220</v>
      </c>
      <c r="B76" s="247" t="s">
        <v>429</v>
      </c>
      <c r="C76" s="167">
        <v>966</v>
      </c>
      <c r="D76" s="168" t="s">
        <v>82</v>
      </c>
      <c r="E76" s="168" t="s">
        <v>223</v>
      </c>
      <c r="F76" s="167"/>
      <c r="G76" s="167"/>
      <c r="H76" s="169">
        <f>H77</f>
        <v>6.5</v>
      </c>
    </row>
    <row r="77" spans="1:8" ht="23.25" thickBot="1">
      <c r="A77" s="62" t="s">
        <v>221</v>
      </c>
      <c r="B77" s="123" t="s">
        <v>24</v>
      </c>
      <c r="C77" s="45">
        <v>966</v>
      </c>
      <c r="D77" s="46" t="s">
        <v>82</v>
      </c>
      <c r="E77" s="62" t="s">
        <v>223</v>
      </c>
      <c r="F77" s="45">
        <v>200</v>
      </c>
      <c r="G77" s="45"/>
      <c r="H77" s="55">
        <v>6.5</v>
      </c>
    </row>
    <row r="78" spans="1:8" ht="23.25" hidden="1" thickBot="1">
      <c r="A78" s="1"/>
      <c r="B78" s="5" t="s">
        <v>107</v>
      </c>
      <c r="C78" s="110">
        <v>966</v>
      </c>
      <c r="D78" s="108" t="s">
        <v>82</v>
      </c>
      <c r="E78" s="1" t="s">
        <v>223</v>
      </c>
      <c r="F78" s="110">
        <v>240</v>
      </c>
      <c r="G78" s="110"/>
      <c r="H78" s="26">
        <f>H79</f>
        <v>6</v>
      </c>
    </row>
    <row r="79" spans="1:8" ht="23.25" hidden="1" thickBot="1">
      <c r="A79" s="9"/>
      <c r="B79" s="120" t="s">
        <v>194</v>
      </c>
      <c r="C79" s="121">
        <v>966</v>
      </c>
      <c r="D79" s="122" t="s">
        <v>82</v>
      </c>
      <c r="E79" s="9" t="s">
        <v>223</v>
      </c>
      <c r="F79" s="121">
        <v>244</v>
      </c>
      <c r="G79" s="121"/>
      <c r="H79" s="25">
        <f>H80</f>
        <v>6</v>
      </c>
    </row>
    <row r="80" spans="1:8" ht="13.5" hidden="1" thickBot="1">
      <c r="A80" s="56"/>
      <c r="B80" s="6" t="s">
        <v>212</v>
      </c>
      <c r="C80" s="57">
        <v>966</v>
      </c>
      <c r="D80" s="46" t="s">
        <v>82</v>
      </c>
      <c r="E80" s="62" t="s">
        <v>223</v>
      </c>
      <c r="F80" s="45">
        <v>244</v>
      </c>
      <c r="G80" s="45">
        <v>340</v>
      </c>
      <c r="H80" s="55">
        <v>6</v>
      </c>
    </row>
    <row r="81" spans="1:8" ht="38.25" customHeight="1" thickBot="1">
      <c r="A81" s="40" t="s">
        <v>93</v>
      </c>
      <c r="B81" s="41" t="s">
        <v>428</v>
      </c>
      <c r="C81" s="42"/>
      <c r="D81" s="43" t="s">
        <v>82</v>
      </c>
      <c r="E81" s="43" t="s">
        <v>224</v>
      </c>
      <c r="F81" s="42"/>
      <c r="G81" s="42"/>
      <c r="H81" s="66">
        <f>H82+H88</f>
        <v>4422.2</v>
      </c>
    </row>
    <row r="82" spans="1:9" ht="56.25">
      <c r="A82" s="9" t="s">
        <v>94</v>
      </c>
      <c r="B82" s="10" t="s">
        <v>104</v>
      </c>
      <c r="C82" s="29">
        <v>966</v>
      </c>
      <c r="D82" s="9" t="s">
        <v>82</v>
      </c>
      <c r="E82" s="9" t="s">
        <v>224</v>
      </c>
      <c r="F82" s="29">
        <v>100</v>
      </c>
      <c r="G82" s="29"/>
      <c r="H82" s="25">
        <v>4228.2</v>
      </c>
      <c r="I82" t="s">
        <v>244</v>
      </c>
    </row>
    <row r="83" spans="1:8" ht="22.5" hidden="1">
      <c r="A83" s="17"/>
      <c r="B83" s="20" t="s">
        <v>6</v>
      </c>
      <c r="C83" s="27">
        <v>966</v>
      </c>
      <c r="D83" s="9" t="s">
        <v>82</v>
      </c>
      <c r="E83" s="9" t="s">
        <v>224</v>
      </c>
      <c r="F83" s="27">
        <v>120</v>
      </c>
      <c r="G83" s="27"/>
      <c r="H83" s="26">
        <f>H84+H86</f>
        <v>3828.7</v>
      </c>
    </row>
    <row r="84" spans="1:8" ht="22.5" hidden="1">
      <c r="A84" s="16"/>
      <c r="B84" s="20" t="s">
        <v>205</v>
      </c>
      <c r="C84" s="27">
        <v>966</v>
      </c>
      <c r="D84" s="9" t="s">
        <v>82</v>
      </c>
      <c r="E84" s="9" t="s">
        <v>224</v>
      </c>
      <c r="F84" s="22">
        <v>121</v>
      </c>
      <c r="G84" s="22"/>
      <c r="H84" s="25">
        <f>H85</f>
        <v>2940.6</v>
      </c>
    </row>
    <row r="85" spans="1:8" ht="12.75" hidden="1">
      <c r="A85" s="16"/>
      <c r="B85" s="20" t="s">
        <v>201</v>
      </c>
      <c r="C85" s="27">
        <v>966</v>
      </c>
      <c r="D85" s="9" t="s">
        <v>82</v>
      </c>
      <c r="E85" s="9" t="s">
        <v>224</v>
      </c>
      <c r="F85" s="22">
        <v>121</v>
      </c>
      <c r="G85" s="22">
        <v>211</v>
      </c>
      <c r="H85" s="25">
        <v>2940.6</v>
      </c>
    </row>
    <row r="86" spans="1:8" ht="33.75" hidden="1">
      <c r="A86" s="16"/>
      <c r="B86" s="20" t="s">
        <v>204</v>
      </c>
      <c r="C86" s="27">
        <v>966</v>
      </c>
      <c r="D86" s="9" t="s">
        <v>82</v>
      </c>
      <c r="E86" s="9" t="s">
        <v>224</v>
      </c>
      <c r="F86" s="22">
        <v>129</v>
      </c>
      <c r="G86" s="22"/>
      <c r="H86" s="25">
        <f>H87</f>
        <v>888.1</v>
      </c>
    </row>
    <row r="87" spans="1:8" ht="12.75" hidden="1">
      <c r="A87" s="16"/>
      <c r="B87" s="20" t="s">
        <v>202</v>
      </c>
      <c r="C87" s="27">
        <v>966</v>
      </c>
      <c r="D87" s="9" t="s">
        <v>82</v>
      </c>
      <c r="E87" s="9" t="s">
        <v>224</v>
      </c>
      <c r="F87" s="22">
        <v>129</v>
      </c>
      <c r="G87" s="22">
        <v>213</v>
      </c>
      <c r="H87" s="25">
        <v>888.1</v>
      </c>
    </row>
    <row r="88" spans="1:9" ht="23.25" thickBot="1">
      <c r="A88" s="9" t="s">
        <v>222</v>
      </c>
      <c r="B88" s="111" t="s">
        <v>24</v>
      </c>
      <c r="C88" s="27">
        <v>966</v>
      </c>
      <c r="D88" s="1" t="s">
        <v>82</v>
      </c>
      <c r="E88" s="9" t="s">
        <v>224</v>
      </c>
      <c r="F88" s="27">
        <v>200</v>
      </c>
      <c r="G88" s="27"/>
      <c r="H88" s="26">
        <v>194</v>
      </c>
      <c r="I88" t="s">
        <v>244</v>
      </c>
    </row>
    <row r="89" spans="1:8" ht="23.25" hidden="1" thickBot="1">
      <c r="A89" s="9"/>
      <c r="B89" s="5" t="s">
        <v>107</v>
      </c>
      <c r="C89" s="27">
        <v>966</v>
      </c>
      <c r="D89" s="1" t="s">
        <v>82</v>
      </c>
      <c r="E89" s="9" t="s">
        <v>224</v>
      </c>
      <c r="F89" s="27">
        <v>240</v>
      </c>
      <c r="G89" s="27"/>
      <c r="H89" s="26">
        <f>H90+H92</f>
        <v>277.5</v>
      </c>
    </row>
    <row r="90" spans="1:8" ht="23.25" hidden="1" thickBot="1">
      <c r="A90" s="9"/>
      <c r="B90" s="7" t="s">
        <v>197</v>
      </c>
      <c r="C90" s="27">
        <v>966</v>
      </c>
      <c r="D90" s="1" t="s">
        <v>82</v>
      </c>
      <c r="E90" s="9" t="s">
        <v>224</v>
      </c>
      <c r="F90" s="27">
        <v>242</v>
      </c>
      <c r="G90" s="27"/>
      <c r="H90" s="26">
        <f>SUM(H91:H91)</f>
        <v>90</v>
      </c>
    </row>
    <row r="91" spans="1:8" ht="13.5" hidden="1" thickBot="1">
      <c r="A91" s="17"/>
      <c r="B91" s="7" t="s">
        <v>206</v>
      </c>
      <c r="C91" s="27">
        <v>966</v>
      </c>
      <c r="D91" s="1" t="s">
        <v>82</v>
      </c>
      <c r="E91" s="9" t="s">
        <v>224</v>
      </c>
      <c r="F91" s="27">
        <v>242</v>
      </c>
      <c r="G91" s="27">
        <v>221</v>
      </c>
      <c r="H91" s="117">
        <f>87+3</f>
        <v>90</v>
      </c>
    </row>
    <row r="92" spans="1:8" ht="23.25" hidden="1" thickBot="1">
      <c r="A92" s="17"/>
      <c r="B92" s="111" t="s">
        <v>194</v>
      </c>
      <c r="C92" s="27">
        <v>966</v>
      </c>
      <c r="D92" s="1" t="s">
        <v>82</v>
      </c>
      <c r="E92" s="9" t="s">
        <v>224</v>
      </c>
      <c r="F92" s="27">
        <v>244</v>
      </c>
      <c r="G92" s="27"/>
      <c r="H92" s="26">
        <f>SUM(H93:H94)</f>
        <v>187.5</v>
      </c>
    </row>
    <row r="93" spans="1:8" ht="13.5" hidden="1" thickBot="1">
      <c r="A93" s="17"/>
      <c r="B93" s="5" t="s">
        <v>206</v>
      </c>
      <c r="C93" s="27">
        <v>966</v>
      </c>
      <c r="D93" s="1" t="s">
        <v>82</v>
      </c>
      <c r="E93" s="9" t="s">
        <v>224</v>
      </c>
      <c r="F93" s="22">
        <v>244</v>
      </c>
      <c r="G93" s="22">
        <v>221</v>
      </c>
      <c r="H93" s="119">
        <v>96.9</v>
      </c>
    </row>
    <row r="94" spans="1:8" ht="13.5" hidden="1" thickBot="1">
      <c r="A94" s="17"/>
      <c r="B94" s="6" t="s">
        <v>212</v>
      </c>
      <c r="C94" s="27">
        <v>966</v>
      </c>
      <c r="D94" s="1" t="s">
        <v>82</v>
      </c>
      <c r="E94" s="9" t="s">
        <v>224</v>
      </c>
      <c r="F94" s="22">
        <v>244</v>
      </c>
      <c r="G94" s="23">
        <v>340</v>
      </c>
      <c r="H94" s="117">
        <v>90.6</v>
      </c>
    </row>
    <row r="95" spans="1:8" ht="13.5" thickBot="1">
      <c r="A95" s="73" t="s">
        <v>25</v>
      </c>
      <c r="B95" s="74" t="s">
        <v>26</v>
      </c>
      <c r="C95" s="75">
        <v>966</v>
      </c>
      <c r="D95" s="76" t="s">
        <v>83</v>
      </c>
      <c r="E95" s="76"/>
      <c r="F95" s="75"/>
      <c r="G95" s="75"/>
      <c r="H95" s="77">
        <f>H96</f>
        <v>50</v>
      </c>
    </row>
    <row r="96" spans="1:8" ht="13.5" thickBot="1">
      <c r="A96" s="40" t="s">
        <v>92</v>
      </c>
      <c r="B96" s="78" t="s">
        <v>27</v>
      </c>
      <c r="C96" s="42">
        <v>966</v>
      </c>
      <c r="D96" s="43" t="s">
        <v>83</v>
      </c>
      <c r="E96" s="43" t="s">
        <v>170</v>
      </c>
      <c r="F96" s="42"/>
      <c r="G96" s="42"/>
      <c r="H96" s="66">
        <f>H97</f>
        <v>50</v>
      </c>
    </row>
    <row r="97" spans="1:8" ht="13.5" thickBot="1">
      <c r="A97" s="16" t="s">
        <v>28</v>
      </c>
      <c r="B97" s="34" t="s">
        <v>108</v>
      </c>
      <c r="C97" s="22">
        <v>966</v>
      </c>
      <c r="D97" s="16" t="s">
        <v>83</v>
      </c>
      <c r="E97" s="61" t="s">
        <v>170</v>
      </c>
      <c r="F97" s="22">
        <v>800</v>
      </c>
      <c r="G97" s="22"/>
      <c r="H97" s="25">
        <v>50</v>
      </c>
    </row>
    <row r="98" spans="1:8" ht="13.5" hidden="1" thickBot="1">
      <c r="A98" s="17"/>
      <c r="B98" s="5" t="s">
        <v>29</v>
      </c>
      <c r="C98" s="23">
        <v>966</v>
      </c>
      <c r="D98" s="17" t="s">
        <v>83</v>
      </c>
      <c r="E98" s="1" t="s">
        <v>170</v>
      </c>
      <c r="F98" s="23">
        <v>870</v>
      </c>
      <c r="G98" s="23"/>
      <c r="H98" s="26">
        <f>H99</f>
        <v>290</v>
      </c>
    </row>
    <row r="99" spans="1:8" ht="13.5" hidden="1" thickBot="1">
      <c r="A99" s="113"/>
      <c r="B99" s="118" t="s">
        <v>198</v>
      </c>
      <c r="C99" s="27">
        <v>966</v>
      </c>
      <c r="D99" s="17" t="s">
        <v>83</v>
      </c>
      <c r="E99" s="106" t="s">
        <v>170</v>
      </c>
      <c r="F99" s="23">
        <v>870</v>
      </c>
      <c r="G99" s="45">
        <v>290</v>
      </c>
      <c r="H99" s="114">
        <f>100+190</f>
        <v>290</v>
      </c>
    </row>
    <row r="100" spans="1:8" ht="13.5" thickBot="1">
      <c r="A100" s="73" t="s">
        <v>30</v>
      </c>
      <c r="B100" s="74" t="s">
        <v>13</v>
      </c>
      <c r="C100" s="75">
        <v>966</v>
      </c>
      <c r="D100" s="76" t="s">
        <v>81</v>
      </c>
      <c r="E100" s="76"/>
      <c r="F100" s="75"/>
      <c r="G100" s="75"/>
      <c r="H100" s="77">
        <f>H101+H106+H111+H116+H122+H127+H132+H140+H145</f>
        <v>4584.6</v>
      </c>
    </row>
    <row r="101" spans="1:8" ht="45.75" thickBot="1">
      <c r="A101" s="40" t="s">
        <v>31</v>
      </c>
      <c r="B101" s="41" t="s">
        <v>114</v>
      </c>
      <c r="C101" s="42">
        <v>966</v>
      </c>
      <c r="D101" s="43" t="s">
        <v>81</v>
      </c>
      <c r="E101" s="43" t="s">
        <v>171</v>
      </c>
      <c r="F101" s="42"/>
      <c r="G101" s="42"/>
      <c r="H101" s="299">
        <f>H102</f>
        <v>200</v>
      </c>
    </row>
    <row r="102" spans="1:8" ht="23.25" thickBot="1">
      <c r="A102" s="16" t="s">
        <v>32</v>
      </c>
      <c r="B102" s="33" t="s">
        <v>24</v>
      </c>
      <c r="C102" s="22">
        <v>966</v>
      </c>
      <c r="D102" s="16" t="s">
        <v>81</v>
      </c>
      <c r="E102" s="61" t="s">
        <v>171</v>
      </c>
      <c r="F102" s="22">
        <v>200</v>
      </c>
      <c r="G102" s="22"/>
      <c r="H102" s="119">
        <v>200</v>
      </c>
    </row>
    <row r="103" spans="1:8" ht="23.25" hidden="1" thickBot="1">
      <c r="A103" s="16"/>
      <c r="B103" s="5" t="s">
        <v>107</v>
      </c>
      <c r="C103" s="22">
        <v>966</v>
      </c>
      <c r="D103" s="16" t="s">
        <v>81</v>
      </c>
      <c r="E103" s="1" t="s">
        <v>171</v>
      </c>
      <c r="F103" s="22">
        <v>240</v>
      </c>
      <c r="G103" s="22"/>
      <c r="H103" s="25">
        <f>H104</f>
        <v>100</v>
      </c>
    </row>
    <row r="104" spans="1:8" ht="23.25" hidden="1" thickBot="1">
      <c r="A104" s="16"/>
      <c r="B104" s="35" t="s">
        <v>194</v>
      </c>
      <c r="C104" s="22">
        <v>966</v>
      </c>
      <c r="D104" s="16" t="s">
        <v>81</v>
      </c>
      <c r="E104" s="1" t="s">
        <v>171</v>
      </c>
      <c r="F104" s="22">
        <v>244</v>
      </c>
      <c r="G104" s="22"/>
      <c r="H104" s="25">
        <f>H105</f>
        <v>100</v>
      </c>
    </row>
    <row r="105" spans="1:8" ht="13.5" hidden="1" thickBot="1">
      <c r="A105" s="46"/>
      <c r="B105" s="6" t="s">
        <v>203</v>
      </c>
      <c r="C105" s="45">
        <v>966</v>
      </c>
      <c r="D105" s="46" t="s">
        <v>81</v>
      </c>
      <c r="E105" s="62" t="s">
        <v>171</v>
      </c>
      <c r="F105" s="45">
        <v>244</v>
      </c>
      <c r="G105" s="126">
        <v>226</v>
      </c>
      <c r="H105" s="127">
        <v>100</v>
      </c>
    </row>
    <row r="106" spans="1:8" ht="57" thickBot="1">
      <c r="A106" s="40" t="s">
        <v>33</v>
      </c>
      <c r="B106" s="41" t="s">
        <v>120</v>
      </c>
      <c r="C106" s="42">
        <v>966</v>
      </c>
      <c r="D106" s="43" t="s">
        <v>81</v>
      </c>
      <c r="E106" s="43" t="s">
        <v>172</v>
      </c>
      <c r="F106" s="42"/>
      <c r="G106" s="42"/>
      <c r="H106" s="299">
        <f>H107</f>
        <v>50</v>
      </c>
    </row>
    <row r="107" spans="1:8" ht="23.25" thickBot="1">
      <c r="A107" s="16" t="s">
        <v>34</v>
      </c>
      <c r="B107" s="47" t="s">
        <v>24</v>
      </c>
      <c r="C107" s="29">
        <v>966</v>
      </c>
      <c r="D107" s="9" t="s">
        <v>81</v>
      </c>
      <c r="E107" s="62" t="s">
        <v>172</v>
      </c>
      <c r="F107" s="29">
        <v>200</v>
      </c>
      <c r="G107" s="29"/>
      <c r="H107" s="119">
        <v>50</v>
      </c>
    </row>
    <row r="108" spans="1:8" ht="23.25" hidden="1" thickBot="1">
      <c r="A108" s="16"/>
      <c r="B108" s="5" t="s">
        <v>107</v>
      </c>
      <c r="C108" s="29">
        <v>966</v>
      </c>
      <c r="D108" s="9" t="s">
        <v>81</v>
      </c>
      <c r="E108" s="1" t="s">
        <v>172</v>
      </c>
      <c r="F108" s="29">
        <v>240</v>
      </c>
      <c r="G108" s="29"/>
      <c r="H108" s="25">
        <f>H109</f>
        <v>6</v>
      </c>
    </row>
    <row r="109" spans="1:8" ht="23.25" hidden="1" thickBot="1">
      <c r="A109" s="16"/>
      <c r="B109" s="35" t="s">
        <v>194</v>
      </c>
      <c r="C109" s="29">
        <v>966</v>
      </c>
      <c r="D109" s="9" t="s">
        <v>81</v>
      </c>
      <c r="E109" s="1" t="s">
        <v>172</v>
      </c>
      <c r="F109" s="29">
        <v>244</v>
      </c>
      <c r="G109" s="29"/>
      <c r="H109" s="25">
        <f>H110</f>
        <v>6</v>
      </c>
    </row>
    <row r="110" spans="1:8" ht="13.5" hidden="1" thickBot="1">
      <c r="A110" s="16"/>
      <c r="B110" s="5" t="s">
        <v>203</v>
      </c>
      <c r="C110" s="29">
        <v>966</v>
      </c>
      <c r="D110" s="9" t="s">
        <v>81</v>
      </c>
      <c r="E110" s="106" t="s">
        <v>172</v>
      </c>
      <c r="F110" s="29">
        <v>244</v>
      </c>
      <c r="G110" s="125">
        <v>226</v>
      </c>
      <c r="H110" s="119">
        <v>6</v>
      </c>
    </row>
    <row r="111" spans="1:8" ht="45.75" thickBot="1">
      <c r="A111" s="40" t="s">
        <v>35</v>
      </c>
      <c r="B111" s="41" t="s">
        <v>119</v>
      </c>
      <c r="C111" s="42">
        <v>966</v>
      </c>
      <c r="D111" s="43" t="s">
        <v>81</v>
      </c>
      <c r="E111" s="43" t="s">
        <v>173</v>
      </c>
      <c r="F111" s="42"/>
      <c r="G111" s="42"/>
      <c r="H111" s="299">
        <f>H112</f>
        <v>200</v>
      </c>
    </row>
    <row r="112" spans="1:8" ht="23.25" thickBot="1">
      <c r="A112" s="16" t="s">
        <v>36</v>
      </c>
      <c r="B112" s="33" t="s">
        <v>24</v>
      </c>
      <c r="C112" s="22">
        <v>966</v>
      </c>
      <c r="D112" s="16" t="s">
        <v>81</v>
      </c>
      <c r="E112" s="9" t="s">
        <v>173</v>
      </c>
      <c r="F112" s="22">
        <v>200</v>
      </c>
      <c r="G112" s="22"/>
      <c r="H112" s="119">
        <v>200</v>
      </c>
    </row>
    <row r="113" spans="1:8" ht="23.25" hidden="1" thickBot="1">
      <c r="A113" s="16"/>
      <c r="B113" s="5" t="s">
        <v>107</v>
      </c>
      <c r="C113" s="22">
        <v>966</v>
      </c>
      <c r="D113" s="16" t="s">
        <v>81</v>
      </c>
      <c r="E113" s="9" t="s">
        <v>173</v>
      </c>
      <c r="F113" s="22">
        <v>240</v>
      </c>
      <c r="G113" s="22"/>
      <c r="H113" s="25">
        <f>H114</f>
        <v>518.5</v>
      </c>
    </row>
    <row r="114" spans="1:8" ht="23.25" hidden="1" thickBot="1">
      <c r="A114" s="16"/>
      <c r="B114" s="5" t="s">
        <v>194</v>
      </c>
      <c r="C114" s="29">
        <v>966</v>
      </c>
      <c r="D114" s="9" t="s">
        <v>81</v>
      </c>
      <c r="E114" s="9" t="s">
        <v>173</v>
      </c>
      <c r="F114" s="29">
        <v>244</v>
      </c>
      <c r="G114" s="125"/>
      <c r="H114" s="25">
        <f>H115</f>
        <v>518.5</v>
      </c>
    </row>
    <row r="115" spans="1:8" ht="2.25" customHeight="1" hidden="1" thickBot="1">
      <c r="A115" s="16"/>
      <c r="B115" s="5" t="s">
        <v>198</v>
      </c>
      <c r="C115" s="22">
        <v>966</v>
      </c>
      <c r="D115" s="16" t="s">
        <v>81</v>
      </c>
      <c r="E115" s="9" t="s">
        <v>173</v>
      </c>
      <c r="F115" s="22">
        <v>244</v>
      </c>
      <c r="G115" s="22">
        <v>290</v>
      </c>
      <c r="H115" s="25">
        <f>140+378.5</f>
        <v>518.5</v>
      </c>
    </row>
    <row r="116" spans="1:8" ht="23.25" hidden="1" thickBot="1">
      <c r="A116" s="40" t="s">
        <v>37</v>
      </c>
      <c r="B116" s="41" t="s">
        <v>113</v>
      </c>
      <c r="C116" s="42">
        <v>966</v>
      </c>
      <c r="D116" s="43" t="s">
        <v>81</v>
      </c>
      <c r="E116" s="43" t="s">
        <v>189</v>
      </c>
      <c r="F116" s="42"/>
      <c r="G116" s="42"/>
      <c r="H116" s="238">
        <f>H117</f>
        <v>0</v>
      </c>
    </row>
    <row r="117" spans="1:8" ht="23.25" hidden="1" thickBot="1">
      <c r="A117" s="16" t="s">
        <v>38</v>
      </c>
      <c r="B117" s="33" t="s">
        <v>24</v>
      </c>
      <c r="C117" s="22">
        <v>966</v>
      </c>
      <c r="D117" s="16" t="s">
        <v>81</v>
      </c>
      <c r="E117" s="9" t="s">
        <v>189</v>
      </c>
      <c r="F117" s="22">
        <v>200</v>
      </c>
      <c r="G117" s="22"/>
      <c r="H117" s="119">
        <v>0</v>
      </c>
    </row>
    <row r="118" spans="1:8" ht="23.25" hidden="1" thickBot="1">
      <c r="A118" s="16"/>
      <c r="B118" s="5" t="s">
        <v>107</v>
      </c>
      <c r="C118" s="22">
        <v>966</v>
      </c>
      <c r="D118" s="16" t="s">
        <v>81</v>
      </c>
      <c r="E118" s="9" t="s">
        <v>189</v>
      </c>
      <c r="F118" s="22">
        <v>240</v>
      </c>
      <c r="G118" s="22"/>
      <c r="H118" s="25">
        <f>H119</f>
        <v>1270</v>
      </c>
    </row>
    <row r="119" spans="1:8" ht="23.25" hidden="1" thickBot="1">
      <c r="A119" s="16"/>
      <c r="B119" s="5" t="s">
        <v>194</v>
      </c>
      <c r="C119" s="22">
        <v>966</v>
      </c>
      <c r="D119" s="16" t="s">
        <v>81</v>
      </c>
      <c r="E119" s="9" t="s">
        <v>189</v>
      </c>
      <c r="F119" s="22">
        <v>244</v>
      </c>
      <c r="G119" s="22"/>
      <c r="H119" s="25">
        <f>SUM(H120:H121)</f>
        <v>1270</v>
      </c>
    </row>
    <row r="120" spans="1:8" ht="13.5" hidden="1" thickBot="1">
      <c r="A120" s="16"/>
      <c r="B120" s="5" t="s">
        <v>203</v>
      </c>
      <c r="C120" s="22"/>
      <c r="D120" s="16" t="s">
        <v>81</v>
      </c>
      <c r="E120" s="9" t="s">
        <v>189</v>
      </c>
      <c r="F120" s="22">
        <v>244</v>
      </c>
      <c r="G120" s="22">
        <v>226</v>
      </c>
      <c r="H120" s="25">
        <v>270</v>
      </c>
    </row>
    <row r="121" spans="1:8" ht="13.5" hidden="1" thickBot="1">
      <c r="A121" s="16"/>
      <c r="B121" s="5" t="s">
        <v>213</v>
      </c>
      <c r="C121" s="22">
        <v>967</v>
      </c>
      <c r="D121" s="16" t="s">
        <v>81</v>
      </c>
      <c r="E121" s="9" t="s">
        <v>189</v>
      </c>
      <c r="F121" s="22">
        <v>244</v>
      </c>
      <c r="G121" s="22">
        <v>310</v>
      </c>
      <c r="H121" s="25">
        <v>1000</v>
      </c>
    </row>
    <row r="122" spans="1:8" ht="68.25" thickBot="1">
      <c r="A122" s="40" t="s">
        <v>39</v>
      </c>
      <c r="B122" s="41" t="s">
        <v>118</v>
      </c>
      <c r="C122" s="42">
        <v>966</v>
      </c>
      <c r="D122" s="43" t="s">
        <v>81</v>
      </c>
      <c r="E122" s="43" t="s">
        <v>174</v>
      </c>
      <c r="F122" s="42"/>
      <c r="G122" s="42"/>
      <c r="H122" s="299">
        <f>H123</f>
        <v>10</v>
      </c>
    </row>
    <row r="123" spans="1:8" ht="23.25" thickBot="1">
      <c r="A123" s="16" t="s">
        <v>96</v>
      </c>
      <c r="B123" s="33" t="s">
        <v>24</v>
      </c>
      <c r="C123" s="22">
        <v>966</v>
      </c>
      <c r="D123" s="16" t="s">
        <v>81</v>
      </c>
      <c r="E123" s="9" t="s">
        <v>174</v>
      </c>
      <c r="F123" s="22">
        <v>200</v>
      </c>
      <c r="G123" s="22"/>
      <c r="H123" s="119">
        <v>10</v>
      </c>
    </row>
    <row r="124" spans="1:8" ht="23.25" hidden="1" thickBot="1">
      <c r="A124" s="16"/>
      <c r="B124" s="5" t="s">
        <v>107</v>
      </c>
      <c r="C124" s="22">
        <v>966</v>
      </c>
      <c r="D124" s="16" t="s">
        <v>81</v>
      </c>
      <c r="E124" s="9" t="s">
        <v>174</v>
      </c>
      <c r="F124" s="22">
        <v>240</v>
      </c>
      <c r="G124" s="22"/>
      <c r="H124" s="26">
        <f>H125</f>
        <v>5.5</v>
      </c>
    </row>
    <row r="125" spans="1:8" ht="23.25" hidden="1" thickBot="1">
      <c r="A125" s="16"/>
      <c r="B125" s="35" t="s">
        <v>194</v>
      </c>
      <c r="C125" s="22">
        <v>966</v>
      </c>
      <c r="D125" s="16" t="s">
        <v>81</v>
      </c>
      <c r="E125" s="9" t="s">
        <v>174</v>
      </c>
      <c r="F125" s="22">
        <v>244</v>
      </c>
      <c r="G125" s="22"/>
      <c r="H125" s="26">
        <f>H126</f>
        <v>5.5</v>
      </c>
    </row>
    <row r="126" spans="1:8" ht="13.5" hidden="1" thickBot="1">
      <c r="A126" s="16"/>
      <c r="B126" s="5" t="s">
        <v>203</v>
      </c>
      <c r="C126" s="22">
        <v>966</v>
      </c>
      <c r="D126" s="16" t="s">
        <v>81</v>
      </c>
      <c r="E126" s="9" t="s">
        <v>174</v>
      </c>
      <c r="F126" s="22">
        <v>244</v>
      </c>
      <c r="G126" s="124">
        <v>226</v>
      </c>
      <c r="H126" s="119">
        <v>5.5</v>
      </c>
    </row>
    <row r="127" spans="1:8" ht="34.5" thickBot="1">
      <c r="A127" s="40" t="s">
        <v>40</v>
      </c>
      <c r="B127" s="41" t="s">
        <v>117</v>
      </c>
      <c r="C127" s="42">
        <v>966</v>
      </c>
      <c r="D127" s="43" t="s">
        <v>81</v>
      </c>
      <c r="E127" s="43" t="s">
        <v>225</v>
      </c>
      <c r="F127" s="42"/>
      <c r="G127" s="42"/>
      <c r="H127" s="299">
        <f>H128</f>
        <v>10</v>
      </c>
    </row>
    <row r="128" spans="1:8" ht="23.25" thickBot="1">
      <c r="A128" s="16" t="s">
        <v>97</v>
      </c>
      <c r="B128" s="33" t="s">
        <v>24</v>
      </c>
      <c r="C128" s="22">
        <v>966</v>
      </c>
      <c r="D128" s="16" t="s">
        <v>81</v>
      </c>
      <c r="E128" s="9" t="s">
        <v>225</v>
      </c>
      <c r="F128" s="22">
        <v>200</v>
      </c>
      <c r="G128" s="22"/>
      <c r="H128" s="119">
        <v>10</v>
      </c>
    </row>
    <row r="129" spans="1:8" ht="23.25" hidden="1" thickBot="1">
      <c r="A129" s="16"/>
      <c r="B129" s="5" t="s">
        <v>107</v>
      </c>
      <c r="C129" s="22">
        <v>966</v>
      </c>
      <c r="D129" s="16" t="s">
        <v>81</v>
      </c>
      <c r="E129" s="9" t="s">
        <v>225</v>
      </c>
      <c r="F129" s="22">
        <v>240</v>
      </c>
      <c r="G129" s="22"/>
      <c r="H129" s="26">
        <f>H130</f>
        <v>5.5</v>
      </c>
    </row>
    <row r="130" spans="1:8" ht="23.25" hidden="1" thickBot="1">
      <c r="A130" s="16"/>
      <c r="B130" s="35" t="s">
        <v>194</v>
      </c>
      <c r="C130" s="22">
        <v>966</v>
      </c>
      <c r="D130" s="16" t="s">
        <v>81</v>
      </c>
      <c r="E130" s="9" t="s">
        <v>225</v>
      </c>
      <c r="F130" s="22">
        <v>244</v>
      </c>
      <c r="G130" s="22"/>
      <c r="H130" s="26">
        <f>H131</f>
        <v>5.5</v>
      </c>
    </row>
    <row r="131" spans="1:8" ht="13.5" hidden="1" thickBot="1">
      <c r="A131" s="16"/>
      <c r="B131" s="5" t="s">
        <v>203</v>
      </c>
      <c r="C131" s="22">
        <v>966</v>
      </c>
      <c r="D131" s="16" t="s">
        <v>81</v>
      </c>
      <c r="E131" s="9" t="s">
        <v>225</v>
      </c>
      <c r="F131" s="22">
        <v>244</v>
      </c>
      <c r="G131" s="124">
        <v>226</v>
      </c>
      <c r="H131" s="119">
        <v>5.5</v>
      </c>
    </row>
    <row r="132" spans="1:8" ht="67.5">
      <c r="A132" s="68" t="s">
        <v>41</v>
      </c>
      <c r="B132" s="69" t="s">
        <v>116</v>
      </c>
      <c r="C132" s="70">
        <v>966</v>
      </c>
      <c r="D132" s="71" t="s">
        <v>81</v>
      </c>
      <c r="E132" s="71" t="s">
        <v>175</v>
      </c>
      <c r="F132" s="70"/>
      <c r="G132" s="70"/>
      <c r="H132" s="302">
        <f>H133</f>
        <v>50</v>
      </c>
    </row>
    <row r="133" spans="1:8" ht="23.25" thickBot="1">
      <c r="A133" s="17" t="s">
        <v>42</v>
      </c>
      <c r="B133" s="111" t="s">
        <v>24</v>
      </c>
      <c r="C133" s="27">
        <v>966</v>
      </c>
      <c r="D133" s="1" t="s">
        <v>81</v>
      </c>
      <c r="E133" s="1" t="s">
        <v>175</v>
      </c>
      <c r="F133" s="27">
        <v>200</v>
      </c>
      <c r="G133" s="27"/>
      <c r="H133" s="117">
        <v>50</v>
      </c>
    </row>
    <row r="134" spans="1:8" ht="23.25" hidden="1" thickBot="1">
      <c r="A134" s="17"/>
      <c r="B134" s="5" t="s">
        <v>107</v>
      </c>
      <c r="C134" s="23">
        <v>966</v>
      </c>
      <c r="D134" s="17" t="s">
        <v>81</v>
      </c>
      <c r="E134" s="1" t="s">
        <v>175</v>
      </c>
      <c r="F134" s="23">
        <v>240</v>
      </c>
      <c r="G134" s="23"/>
      <c r="H134" s="26">
        <f>H135</f>
        <v>5.5</v>
      </c>
    </row>
    <row r="135" spans="1:8" ht="23.25" hidden="1" thickBot="1">
      <c r="A135" s="17"/>
      <c r="B135" s="35" t="s">
        <v>194</v>
      </c>
      <c r="C135" s="23">
        <v>966</v>
      </c>
      <c r="D135" s="17" t="s">
        <v>81</v>
      </c>
      <c r="E135" s="1" t="s">
        <v>175</v>
      </c>
      <c r="F135" s="23">
        <v>244</v>
      </c>
      <c r="G135" s="23"/>
      <c r="H135" s="26">
        <f>H136</f>
        <v>5.5</v>
      </c>
    </row>
    <row r="136" spans="1:8" ht="13.5" hidden="1" thickBot="1">
      <c r="A136" s="16"/>
      <c r="B136" s="5" t="s">
        <v>203</v>
      </c>
      <c r="C136" s="22">
        <v>966</v>
      </c>
      <c r="D136" s="16" t="s">
        <v>81</v>
      </c>
      <c r="E136" s="9" t="s">
        <v>175</v>
      </c>
      <c r="F136" s="22">
        <v>244</v>
      </c>
      <c r="G136" s="124">
        <v>226</v>
      </c>
      <c r="H136" s="119">
        <v>5.5</v>
      </c>
    </row>
    <row r="137" spans="1:8" ht="23.25" hidden="1" thickBot="1">
      <c r="A137" s="16"/>
      <c r="B137" s="5" t="s">
        <v>107</v>
      </c>
      <c r="C137" s="22">
        <v>966</v>
      </c>
      <c r="D137" s="16" t="s">
        <v>81</v>
      </c>
      <c r="E137" s="9" t="s">
        <v>176</v>
      </c>
      <c r="F137" s="22">
        <v>240</v>
      </c>
      <c r="G137" s="22"/>
      <c r="H137" s="25">
        <f>H138</f>
        <v>220</v>
      </c>
    </row>
    <row r="138" spans="1:8" ht="23.25" hidden="1" thickBot="1">
      <c r="A138" s="16"/>
      <c r="B138" s="35" t="s">
        <v>194</v>
      </c>
      <c r="C138" s="22">
        <v>966</v>
      </c>
      <c r="D138" s="16" t="s">
        <v>81</v>
      </c>
      <c r="E138" s="9" t="s">
        <v>176</v>
      </c>
      <c r="F138" s="22">
        <v>244</v>
      </c>
      <c r="G138" s="22"/>
      <c r="H138" s="25">
        <f>H139</f>
        <v>220</v>
      </c>
    </row>
    <row r="139" spans="1:8" ht="13.5" hidden="1" thickBot="1">
      <c r="A139" s="16"/>
      <c r="B139" s="5" t="s">
        <v>203</v>
      </c>
      <c r="C139" s="22">
        <v>966</v>
      </c>
      <c r="D139" s="16" t="s">
        <v>81</v>
      </c>
      <c r="E139" s="9" t="s">
        <v>176</v>
      </c>
      <c r="F139" s="22">
        <v>244</v>
      </c>
      <c r="G139" s="124">
        <v>226</v>
      </c>
      <c r="H139" s="119">
        <v>220</v>
      </c>
    </row>
    <row r="140" spans="1:8" ht="34.5" thickBot="1">
      <c r="A140" s="40" t="s">
        <v>128</v>
      </c>
      <c r="B140" s="41" t="s">
        <v>162</v>
      </c>
      <c r="C140" s="42">
        <v>966</v>
      </c>
      <c r="D140" s="43" t="s">
        <v>81</v>
      </c>
      <c r="E140" s="43" t="s">
        <v>177</v>
      </c>
      <c r="F140" s="42"/>
      <c r="G140" s="42"/>
      <c r="H140" s="299">
        <f>H141</f>
        <v>50</v>
      </c>
    </row>
    <row r="141" spans="1:8" ht="22.5">
      <c r="A141" s="46" t="s">
        <v>129</v>
      </c>
      <c r="B141" s="44" t="s">
        <v>24</v>
      </c>
      <c r="C141" s="45">
        <v>966</v>
      </c>
      <c r="D141" s="46" t="s">
        <v>81</v>
      </c>
      <c r="E141" s="62" t="s">
        <v>177</v>
      </c>
      <c r="F141" s="45">
        <v>200</v>
      </c>
      <c r="G141" s="45"/>
      <c r="H141" s="127">
        <v>50</v>
      </c>
    </row>
    <row r="142" spans="1:8" ht="22.5" hidden="1">
      <c r="A142" s="108"/>
      <c r="B142" s="5" t="s">
        <v>107</v>
      </c>
      <c r="C142" s="110">
        <v>966</v>
      </c>
      <c r="D142" s="108" t="s">
        <v>81</v>
      </c>
      <c r="E142" s="1" t="s">
        <v>177</v>
      </c>
      <c r="F142" s="110">
        <v>240</v>
      </c>
      <c r="G142" s="110"/>
      <c r="H142" s="26">
        <f>H143</f>
        <v>25</v>
      </c>
    </row>
    <row r="143" spans="1:8" ht="22.5" hidden="1">
      <c r="A143" s="108"/>
      <c r="B143" s="35" t="s">
        <v>194</v>
      </c>
      <c r="C143" s="110">
        <v>966</v>
      </c>
      <c r="D143" s="108" t="s">
        <v>81</v>
      </c>
      <c r="E143" s="1" t="s">
        <v>177</v>
      </c>
      <c r="F143" s="110">
        <v>244</v>
      </c>
      <c r="G143" s="110"/>
      <c r="H143" s="26">
        <f>H144</f>
        <v>25</v>
      </c>
    </row>
    <row r="144" spans="1:8" ht="12.75" hidden="1">
      <c r="A144" s="16"/>
      <c r="B144" s="5" t="s">
        <v>203</v>
      </c>
      <c r="C144" s="22">
        <v>966</v>
      </c>
      <c r="D144" s="16" t="s">
        <v>81</v>
      </c>
      <c r="E144" s="9" t="s">
        <v>177</v>
      </c>
      <c r="F144" s="22">
        <v>244</v>
      </c>
      <c r="G144" s="124">
        <v>226</v>
      </c>
      <c r="H144" s="119">
        <v>25</v>
      </c>
    </row>
    <row r="145" spans="1:8" ht="26.25" customHeight="1">
      <c r="A145" s="91" t="s">
        <v>260</v>
      </c>
      <c r="B145" s="92" t="s">
        <v>253</v>
      </c>
      <c r="C145" s="93">
        <v>966</v>
      </c>
      <c r="D145" s="91" t="s">
        <v>81</v>
      </c>
      <c r="E145" s="91" t="s">
        <v>248</v>
      </c>
      <c r="F145" s="93"/>
      <c r="G145" s="153"/>
      <c r="H145" s="94">
        <f>H146+H147</f>
        <v>4014.6</v>
      </c>
    </row>
    <row r="146" spans="1:8" ht="56.25">
      <c r="A146" s="17" t="s">
        <v>254</v>
      </c>
      <c r="B146" s="5" t="s">
        <v>104</v>
      </c>
      <c r="C146" s="23">
        <v>966</v>
      </c>
      <c r="D146" s="17" t="s">
        <v>81</v>
      </c>
      <c r="E146" s="1" t="s">
        <v>248</v>
      </c>
      <c r="F146" s="23">
        <v>100</v>
      </c>
      <c r="G146" s="174"/>
      <c r="H146" s="26">
        <v>3860</v>
      </c>
    </row>
    <row r="147" spans="1:12" s="115" customFormat="1" ht="22.5">
      <c r="A147" s="46" t="s">
        <v>420</v>
      </c>
      <c r="B147" s="44" t="s">
        <v>24</v>
      </c>
      <c r="C147" s="45">
        <v>966</v>
      </c>
      <c r="D147" s="46" t="s">
        <v>81</v>
      </c>
      <c r="E147" s="62" t="s">
        <v>248</v>
      </c>
      <c r="F147" s="45">
        <v>200</v>
      </c>
      <c r="G147" s="45"/>
      <c r="H147" s="127">
        <v>154.6</v>
      </c>
      <c r="I147" s="142"/>
      <c r="J147"/>
      <c r="K147"/>
      <c r="L147"/>
    </row>
    <row r="148" spans="1:8" ht="21.75" thickBot="1">
      <c r="A148" s="148" t="s">
        <v>43</v>
      </c>
      <c r="B148" s="150" t="s">
        <v>44</v>
      </c>
      <c r="C148" s="151">
        <v>966</v>
      </c>
      <c r="D148" s="149" t="s">
        <v>84</v>
      </c>
      <c r="E148" s="149"/>
      <c r="F148" s="151"/>
      <c r="G148" s="151"/>
      <c r="H148" s="243">
        <f>H149</f>
        <v>100</v>
      </c>
    </row>
    <row r="149" spans="1:8" ht="34.5" thickBot="1">
      <c r="A149" s="73" t="s">
        <v>45</v>
      </c>
      <c r="B149" s="74" t="s">
        <v>46</v>
      </c>
      <c r="C149" s="75">
        <v>966</v>
      </c>
      <c r="D149" s="76" t="s">
        <v>85</v>
      </c>
      <c r="E149" s="76"/>
      <c r="F149" s="75"/>
      <c r="G149" s="75"/>
      <c r="H149" s="241">
        <f>H150</f>
        <v>100</v>
      </c>
    </row>
    <row r="150" spans="1:8" ht="90.75" thickBot="1">
      <c r="A150" s="40" t="s">
        <v>158</v>
      </c>
      <c r="B150" s="41" t="s">
        <v>159</v>
      </c>
      <c r="C150" s="42">
        <v>966</v>
      </c>
      <c r="D150" s="43" t="s">
        <v>85</v>
      </c>
      <c r="E150" s="43" t="s">
        <v>178</v>
      </c>
      <c r="F150" s="42"/>
      <c r="G150" s="42"/>
      <c r="H150" s="299">
        <f>H151</f>
        <v>100</v>
      </c>
    </row>
    <row r="151" spans="1:8" ht="23.25" thickBot="1">
      <c r="A151" s="16" t="s">
        <v>160</v>
      </c>
      <c r="B151" s="33" t="s">
        <v>24</v>
      </c>
      <c r="C151" s="22">
        <v>966</v>
      </c>
      <c r="D151" s="16" t="s">
        <v>85</v>
      </c>
      <c r="E151" s="9" t="s">
        <v>178</v>
      </c>
      <c r="F151" s="22">
        <v>200</v>
      </c>
      <c r="G151" s="22"/>
      <c r="H151" s="119">
        <v>100</v>
      </c>
    </row>
    <row r="152" spans="1:8" ht="23.25" hidden="1" thickBot="1">
      <c r="A152" s="16"/>
      <c r="B152" s="5" t="s">
        <v>107</v>
      </c>
      <c r="C152" s="22">
        <v>966</v>
      </c>
      <c r="D152" s="16" t="s">
        <v>85</v>
      </c>
      <c r="E152" s="9" t="s">
        <v>178</v>
      </c>
      <c r="F152" s="22">
        <v>240</v>
      </c>
      <c r="G152" s="22"/>
      <c r="H152" s="25">
        <f>H153</f>
        <v>80</v>
      </c>
    </row>
    <row r="153" spans="1:8" ht="23.25" hidden="1" thickBot="1">
      <c r="A153" s="16"/>
      <c r="B153" s="35" t="s">
        <v>194</v>
      </c>
      <c r="C153" s="22">
        <v>966</v>
      </c>
      <c r="D153" s="16" t="s">
        <v>85</v>
      </c>
      <c r="E153" s="9" t="s">
        <v>178</v>
      </c>
      <c r="F153" s="22">
        <v>244</v>
      </c>
      <c r="G153" s="22"/>
      <c r="H153" s="25">
        <f>H154</f>
        <v>80</v>
      </c>
    </row>
    <row r="154" spans="1:8" ht="13.5" hidden="1" thickBot="1">
      <c r="A154" s="16"/>
      <c r="B154" s="5" t="s">
        <v>203</v>
      </c>
      <c r="C154" s="22">
        <v>966</v>
      </c>
      <c r="D154" s="16" t="s">
        <v>85</v>
      </c>
      <c r="E154" s="9" t="s">
        <v>178</v>
      </c>
      <c r="F154" s="22">
        <v>244</v>
      </c>
      <c r="G154" s="124">
        <v>226</v>
      </c>
      <c r="H154" s="119">
        <v>80</v>
      </c>
    </row>
    <row r="155" spans="1:8" ht="23.25" hidden="1" thickBot="1">
      <c r="A155" s="16"/>
      <c r="B155" s="5" t="s">
        <v>107</v>
      </c>
      <c r="C155" s="22">
        <v>966</v>
      </c>
      <c r="D155" s="16" t="s">
        <v>85</v>
      </c>
      <c r="E155" s="9" t="s">
        <v>179</v>
      </c>
      <c r="F155" s="22">
        <v>240</v>
      </c>
      <c r="G155" s="22"/>
      <c r="H155" s="25">
        <f>H156</f>
        <v>1227.5</v>
      </c>
    </row>
    <row r="156" spans="1:8" ht="23.25" hidden="1" thickBot="1">
      <c r="A156" s="16"/>
      <c r="B156" s="35" t="s">
        <v>194</v>
      </c>
      <c r="C156" s="22">
        <v>966</v>
      </c>
      <c r="D156" s="16" t="s">
        <v>85</v>
      </c>
      <c r="E156" s="9" t="s">
        <v>179</v>
      </c>
      <c r="F156" s="22">
        <v>244</v>
      </c>
      <c r="G156" s="22"/>
      <c r="H156" s="25">
        <f>SUM(H157:H158)</f>
        <v>1227.5</v>
      </c>
    </row>
    <row r="157" spans="1:8" ht="13.5" hidden="1" thickBot="1">
      <c r="A157" s="17"/>
      <c r="B157" s="5" t="s">
        <v>240</v>
      </c>
      <c r="C157" s="23">
        <v>966</v>
      </c>
      <c r="D157" s="17" t="s">
        <v>85</v>
      </c>
      <c r="E157" s="1" t="s">
        <v>179</v>
      </c>
      <c r="F157" s="23">
        <v>244</v>
      </c>
      <c r="G157" s="23">
        <v>224</v>
      </c>
      <c r="H157" s="26">
        <v>900</v>
      </c>
    </row>
    <row r="158" spans="1:8" ht="13.5" hidden="1" thickBot="1">
      <c r="A158" s="17"/>
      <c r="B158" s="5" t="s">
        <v>203</v>
      </c>
      <c r="C158" s="23">
        <v>966</v>
      </c>
      <c r="D158" s="17" t="s">
        <v>85</v>
      </c>
      <c r="E158" s="1" t="s">
        <v>179</v>
      </c>
      <c r="F158" s="23">
        <v>244</v>
      </c>
      <c r="G158" s="23">
        <v>226</v>
      </c>
      <c r="H158" s="26">
        <v>327.5</v>
      </c>
    </row>
    <row r="159" spans="1:8" ht="13.5" thickBot="1">
      <c r="A159" s="79" t="s">
        <v>130</v>
      </c>
      <c r="B159" s="80" t="s">
        <v>47</v>
      </c>
      <c r="C159" s="81">
        <v>966</v>
      </c>
      <c r="D159" s="82" t="s">
        <v>86</v>
      </c>
      <c r="E159" s="82"/>
      <c r="F159" s="81"/>
      <c r="G159" s="81"/>
      <c r="H159" s="240">
        <f>H160</f>
        <v>61271.1</v>
      </c>
    </row>
    <row r="160" spans="1:8" ht="13.5" thickBot="1">
      <c r="A160" s="73" t="s">
        <v>132</v>
      </c>
      <c r="B160" s="74" t="s">
        <v>48</v>
      </c>
      <c r="C160" s="75">
        <v>966</v>
      </c>
      <c r="D160" s="76" t="s">
        <v>87</v>
      </c>
      <c r="E160" s="76"/>
      <c r="F160" s="75"/>
      <c r="G160" s="75"/>
      <c r="H160" s="241">
        <f>H161+H166+H171+H176+H181+H189+H194</f>
        <v>61271.1</v>
      </c>
    </row>
    <row r="161" spans="1:10" ht="45.75" thickBot="1">
      <c r="A161" s="40" t="s">
        <v>133</v>
      </c>
      <c r="B161" s="41" t="s">
        <v>124</v>
      </c>
      <c r="C161" s="42">
        <v>966</v>
      </c>
      <c r="D161" s="43" t="s">
        <v>87</v>
      </c>
      <c r="E161" s="43" t="s">
        <v>180</v>
      </c>
      <c r="F161" s="42"/>
      <c r="G161" s="42"/>
      <c r="H161" s="299">
        <f>H162</f>
        <v>5715.9</v>
      </c>
      <c r="J161" s="374"/>
    </row>
    <row r="162" spans="1:10" ht="23.25" thickBot="1">
      <c r="A162" s="16" t="s">
        <v>134</v>
      </c>
      <c r="B162" s="50" t="s">
        <v>24</v>
      </c>
      <c r="C162" s="51">
        <v>966</v>
      </c>
      <c r="D162" s="52" t="s">
        <v>87</v>
      </c>
      <c r="E162" s="58" t="s">
        <v>180</v>
      </c>
      <c r="F162" s="51">
        <v>200</v>
      </c>
      <c r="G162" s="51"/>
      <c r="H162" s="242">
        <v>5715.9</v>
      </c>
      <c r="I162" t="s">
        <v>244</v>
      </c>
      <c r="J162" s="374"/>
    </row>
    <row r="163" spans="1:10" ht="21.75" customHeight="1" hidden="1" thickBot="1">
      <c r="A163" s="16"/>
      <c r="B163" s="5" t="s">
        <v>107</v>
      </c>
      <c r="C163" s="51">
        <v>966</v>
      </c>
      <c r="D163" s="52" t="s">
        <v>87</v>
      </c>
      <c r="E163" s="58" t="s">
        <v>180</v>
      </c>
      <c r="F163" s="51">
        <v>240</v>
      </c>
      <c r="G163" s="51"/>
      <c r="H163" s="53">
        <f>H164</f>
        <v>9167.8</v>
      </c>
      <c r="J163" s="374"/>
    </row>
    <row r="164" spans="1:10" ht="22.5" hidden="1">
      <c r="A164" s="16"/>
      <c r="B164" s="35" t="s">
        <v>194</v>
      </c>
      <c r="C164" s="51">
        <v>966</v>
      </c>
      <c r="D164" s="52" t="s">
        <v>87</v>
      </c>
      <c r="E164" s="58" t="s">
        <v>180</v>
      </c>
      <c r="F164" s="51">
        <v>244</v>
      </c>
      <c r="G164" s="51"/>
      <c r="H164" s="53">
        <f>H165</f>
        <v>9167.8</v>
      </c>
      <c r="J164" s="374"/>
    </row>
    <row r="165" spans="1:10" ht="13.5" hidden="1" thickBot="1">
      <c r="A165" s="16"/>
      <c r="B165" s="5" t="s">
        <v>203</v>
      </c>
      <c r="C165" s="22">
        <v>966</v>
      </c>
      <c r="D165" s="16" t="s">
        <v>87</v>
      </c>
      <c r="E165" s="9" t="s">
        <v>180</v>
      </c>
      <c r="F165" s="22">
        <v>244</v>
      </c>
      <c r="G165" s="124">
        <v>226</v>
      </c>
      <c r="H165" s="119">
        <f>9793.9-626.1</f>
        <v>9167.8</v>
      </c>
      <c r="J165" s="374"/>
    </row>
    <row r="166" spans="1:10" ht="34.5" thickBot="1">
      <c r="A166" s="40" t="s">
        <v>135</v>
      </c>
      <c r="B166" s="41" t="s">
        <v>125</v>
      </c>
      <c r="C166" s="42">
        <v>966</v>
      </c>
      <c r="D166" s="43" t="s">
        <v>87</v>
      </c>
      <c r="E166" s="43" t="s">
        <v>181</v>
      </c>
      <c r="F166" s="42"/>
      <c r="G166" s="42"/>
      <c r="H166" s="299">
        <f>H167</f>
        <v>3240</v>
      </c>
      <c r="J166" s="374"/>
    </row>
    <row r="167" spans="1:10" ht="23.25" thickBot="1">
      <c r="A167" s="16" t="s">
        <v>136</v>
      </c>
      <c r="B167" s="33" t="s">
        <v>24</v>
      </c>
      <c r="C167" s="22">
        <v>966</v>
      </c>
      <c r="D167" s="16" t="s">
        <v>87</v>
      </c>
      <c r="E167" s="9" t="s">
        <v>181</v>
      </c>
      <c r="F167" s="22">
        <v>200</v>
      </c>
      <c r="G167" s="22"/>
      <c r="H167" s="119">
        <v>3240</v>
      </c>
      <c r="I167" t="s">
        <v>244</v>
      </c>
      <c r="J167" s="374"/>
    </row>
    <row r="168" spans="1:10" ht="22.5" hidden="1">
      <c r="A168" s="16"/>
      <c r="B168" s="5" t="s">
        <v>107</v>
      </c>
      <c r="C168" s="22">
        <v>966</v>
      </c>
      <c r="D168" s="16" t="s">
        <v>87</v>
      </c>
      <c r="E168" s="9" t="s">
        <v>181</v>
      </c>
      <c r="F168" s="22">
        <v>240</v>
      </c>
      <c r="G168" s="22"/>
      <c r="H168" s="25">
        <f>H169</f>
        <v>5851.400000000001</v>
      </c>
      <c r="J168" s="374"/>
    </row>
    <row r="169" spans="1:10" ht="22.5" hidden="1">
      <c r="A169" s="16"/>
      <c r="B169" s="35" t="s">
        <v>194</v>
      </c>
      <c r="C169" s="22">
        <v>966</v>
      </c>
      <c r="D169" s="16" t="s">
        <v>87</v>
      </c>
      <c r="E169" s="9" t="s">
        <v>181</v>
      </c>
      <c r="F169" s="22">
        <v>244</v>
      </c>
      <c r="G169" s="22"/>
      <c r="H169" s="25">
        <f>H170</f>
        <v>5851.400000000001</v>
      </c>
      <c r="J169" s="374"/>
    </row>
    <row r="170" spans="1:10" ht="13.5" hidden="1" thickBot="1">
      <c r="A170" s="16"/>
      <c r="B170" s="5" t="s">
        <v>203</v>
      </c>
      <c r="C170" s="22">
        <v>966</v>
      </c>
      <c r="D170" s="16" t="s">
        <v>87</v>
      </c>
      <c r="E170" s="9" t="s">
        <v>181</v>
      </c>
      <c r="F170" s="22">
        <v>244</v>
      </c>
      <c r="G170" s="22">
        <v>226</v>
      </c>
      <c r="H170" s="25">
        <f>7466.8-980-635.4</f>
        <v>5851.400000000001</v>
      </c>
      <c r="J170" s="374"/>
    </row>
    <row r="171" spans="1:10" ht="34.5" thickBot="1">
      <c r="A171" s="40" t="s">
        <v>137</v>
      </c>
      <c r="B171" s="41" t="s">
        <v>126</v>
      </c>
      <c r="C171" s="42">
        <v>966</v>
      </c>
      <c r="D171" s="43" t="s">
        <v>87</v>
      </c>
      <c r="E171" s="43" t="s">
        <v>182</v>
      </c>
      <c r="F171" s="42"/>
      <c r="G171" s="42"/>
      <c r="H171" s="303">
        <f>H172</f>
        <v>13860</v>
      </c>
      <c r="J171" s="374"/>
    </row>
    <row r="172" spans="1:9" ht="23.25" thickBot="1">
      <c r="A172" s="16" t="s">
        <v>138</v>
      </c>
      <c r="B172" s="54" t="s">
        <v>24</v>
      </c>
      <c r="C172" s="22">
        <v>966</v>
      </c>
      <c r="D172" s="16" t="s">
        <v>87</v>
      </c>
      <c r="E172" s="9" t="s">
        <v>182</v>
      </c>
      <c r="F172" s="22">
        <v>200</v>
      </c>
      <c r="G172" s="22"/>
      <c r="H172" s="119">
        <v>13860</v>
      </c>
      <c r="I172" t="s">
        <v>244</v>
      </c>
    </row>
    <row r="173" spans="1:8" ht="23.25" hidden="1" thickBot="1">
      <c r="A173" s="16"/>
      <c r="B173" s="5" t="s">
        <v>107</v>
      </c>
      <c r="C173" s="22">
        <v>966</v>
      </c>
      <c r="D173" s="16" t="s">
        <v>87</v>
      </c>
      <c r="E173" s="9" t="s">
        <v>182</v>
      </c>
      <c r="F173" s="22">
        <v>240</v>
      </c>
      <c r="G173" s="22"/>
      <c r="H173" s="25">
        <f>H174</f>
        <v>15884.6</v>
      </c>
    </row>
    <row r="174" spans="1:8" ht="23.25" hidden="1" thickBot="1">
      <c r="A174" s="16"/>
      <c r="B174" s="35" t="s">
        <v>194</v>
      </c>
      <c r="C174" s="22">
        <v>966</v>
      </c>
      <c r="D174" s="16" t="s">
        <v>87</v>
      </c>
      <c r="E174" s="9" t="s">
        <v>182</v>
      </c>
      <c r="F174" s="22">
        <v>244</v>
      </c>
      <c r="G174" s="22"/>
      <c r="H174" s="25">
        <f>H175</f>
        <v>15884.6</v>
      </c>
    </row>
    <row r="175" spans="1:8" ht="13.5" hidden="1" thickBot="1">
      <c r="A175" s="16"/>
      <c r="B175" s="5" t="s">
        <v>203</v>
      </c>
      <c r="C175" s="22">
        <v>966</v>
      </c>
      <c r="D175" s="16" t="s">
        <v>87</v>
      </c>
      <c r="E175" s="9" t="s">
        <v>182</v>
      </c>
      <c r="F175" s="22">
        <v>244</v>
      </c>
      <c r="G175" s="22">
        <v>226</v>
      </c>
      <c r="H175" s="25">
        <f>22603.4-4561.2-2157.6</f>
        <v>15884.6</v>
      </c>
    </row>
    <row r="176" spans="1:8" ht="34.5" thickBot="1">
      <c r="A176" s="40" t="s">
        <v>139</v>
      </c>
      <c r="B176" s="41" t="s">
        <v>237</v>
      </c>
      <c r="C176" s="42">
        <v>966</v>
      </c>
      <c r="D176" s="43" t="s">
        <v>87</v>
      </c>
      <c r="E176" s="43" t="s">
        <v>227</v>
      </c>
      <c r="F176" s="42"/>
      <c r="G176" s="42"/>
      <c r="H176" s="238">
        <f>H177</f>
        <v>20000</v>
      </c>
    </row>
    <row r="177" spans="1:8" ht="23.25" thickBot="1">
      <c r="A177" s="9" t="s">
        <v>140</v>
      </c>
      <c r="B177" s="54" t="s">
        <v>24</v>
      </c>
      <c r="C177" s="29">
        <v>966</v>
      </c>
      <c r="D177" s="9" t="s">
        <v>87</v>
      </c>
      <c r="E177" s="9" t="s">
        <v>227</v>
      </c>
      <c r="F177" s="29">
        <v>200</v>
      </c>
      <c r="G177" s="29"/>
      <c r="H177" s="119">
        <v>20000</v>
      </c>
    </row>
    <row r="178" spans="1:8" ht="23.25" hidden="1" thickBot="1">
      <c r="A178" s="9"/>
      <c r="B178" s="5" t="s">
        <v>107</v>
      </c>
      <c r="C178" s="29">
        <v>966</v>
      </c>
      <c r="D178" s="9" t="s">
        <v>87</v>
      </c>
      <c r="E178" s="9" t="s">
        <v>227</v>
      </c>
      <c r="F178" s="29">
        <v>240</v>
      </c>
      <c r="G178" s="29"/>
      <c r="H178" s="119">
        <f>H179</f>
        <v>10000</v>
      </c>
    </row>
    <row r="179" spans="1:8" ht="23.25" hidden="1" thickBot="1">
      <c r="A179" s="9"/>
      <c r="B179" s="35" t="s">
        <v>194</v>
      </c>
      <c r="C179" s="29">
        <v>966</v>
      </c>
      <c r="D179" s="9" t="s">
        <v>87</v>
      </c>
      <c r="E179" s="9" t="s">
        <v>227</v>
      </c>
      <c r="F179" s="29">
        <v>244</v>
      </c>
      <c r="G179" s="29"/>
      <c r="H179" s="119">
        <f>H180</f>
        <v>10000</v>
      </c>
    </row>
    <row r="180" spans="1:8" ht="13.5" hidden="1" thickBot="1">
      <c r="A180" s="9"/>
      <c r="B180" s="5" t="s">
        <v>203</v>
      </c>
      <c r="C180" s="29">
        <v>966</v>
      </c>
      <c r="D180" s="9" t="s">
        <v>87</v>
      </c>
      <c r="E180" s="9" t="s">
        <v>227</v>
      </c>
      <c r="F180" s="29">
        <v>244</v>
      </c>
      <c r="G180" s="29">
        <v>226</v>
      </c>
      <c r="H180" s="119">
        <f>10125.3-125.3</f>
        <v>10000</v>
      </c>
    </row>
    <row r="181" spans="1:8" ht="34.5" thickBot="1">
      <c r="A181" s="40" t="s">
        <v>141</v>
      </c>
      <c r="B181" s="41" t="s">
        <v>190</v>
      </c>
      <c r="C181" s="42">
        <v>966</v>
      </c>
      <c r="D181" s="43" t="s">
        <v>87</v>
      </c>
      <c r="E181" s="43" t="s">
        <v>228</v>
      </c>
      <c r="F181" s="42"/>
      <c r="G181" s="42"/>
      <c r="H181" s="238">
        <f>H182</f>
        <v>3502.7</v>
      </c>
    </row>
    <row r="182" spans="1:8" ht="22.5">
      <c r="A182" s="9" t="s">
        <v>142</v>
      </c>
      <c r="B182" s="33" t="s">
        <v>24</v>
      </c>
      <c r="C182" s="29">
        <v>966</v>
      </c>
      <c r="D182" s="9" t="s">
        <v>87</v>
      </c>
      <c r="E182" s="9" t="s">
        <v>228</v>
      </c>
      <c r="F182" s="29">
        <v>200</v>
      </c>
      <c r="G182" s="29"/>
      <c r="H182" s="119">
        <v>3502.7</v>
      </c>
    </row>
    <row r="183" spans="1:8" ht="23.25" hidden="1" thickBot="1">
      <c r="A183" s="9"/>
      <c r="B183" s="5" t="s">
        <v>107</v>
      </c>
      <c r="C183" s="29">
        <v>966</v>
      </c>
      <c r="D183" s="9" t="s">
        <v>87</v>
      </c>
      <c r="E183" s="9" t="s">
        <v>228</v>
      </c>
      <c r="F183" s="29">
        <v>240</v>
      </c>
      <c r="G183" s="29"/>
      <c r="H183" s="25">
        <f>H184</f>
        <v>6139.200000000001</v>
      </c>
    </row>
    <row r="184" spans="1:8" ht="23.25" hidden="1" thickBot="1">
      <c r="A184" s="9"/>
      <c r="B184" s="35" t="s">
        <v>194</v>
      </c>
      <c r="C184" s="29">
        <v>966</v>
      </c>
      <c r="D184" s="9" t="s">
        <v>87</v>
      </c>
      <c r="E184" s="9" t="s">
        <v>228</v>
      </c>
      <c r="F184" s="29">
        <v>244</v>
      </c>
      <c r="G184" s="29"/>
      <c r="H184" s="25">
        <f>H185</f>
        <v>6139.200000000001</v>
      </c>
    </row>
    <row r="185" spans="1:8" ht="13.5" hidden="1" thickBot="1">
      <c r="A185" s="9"/>
      <c r="B185" s="5" t="s">
        <v>203</v>
      </c>
      <c r="C185" s="29">
        <v>966</v>
      </c>
      <c r="D185" s="9" t="s">
        <v>87</v>
      </c>
      <c r="E185" s="9" t="s">
        <v>228</v>
      </c>
      <c r="F185" s="29">
        <v>244</v>
      </c>
      <c r="G185" s="29">
        <v>226</v>
      </c>
      <c r="H185" s="25">
        <f>1125.1+5014.1</f>
        <v>6139.200000000001</v>
      </c>
    </row>
    <row r="186" spans="1:8" ht="22.5" hidden="1">
      <c r="A186" s="1"/>
      <c r="B186" s="5" t="s">
        <v>107</v>
      </c>
      <c r="C186" s="23">
        <v>966</v>
      </c>
      <c r="D186" s="17" t="s">
        <v>87</v>
      </c>
      <c r="E186" s="1" t="s">
        <v>183</v>
      </c>
      <c r="F186" s="23">
        <v>240</v>
      </c>
      <c r="G186" s="23"/>
      <c r="H186" s="26">
        <f>H187</f>
        <v>2080.3</v>
      </c>
    </row>
    <row r="187" spans="1:8" ht="22.5" hidden="1">
      <c r="A187" s="1"/>
      <c r="B187" s="35" t="s">
        <v>194</v>
      </c>
      <c r="C187" s="23">
        <v>966</v>
      </c>
      <c r="D187" s="17" t="s">
        <v>87</v>
      </c>
      <c r="E187" s="1" t="s">
        <v>183</v>
      </c>
      <c r="F187" s="23">
        <v>244</v>
      </c>
      <c r="G187" s="23"/>
      <c r="H187" s="26">
        <f>H188</f>
        <v>2080.3</v>
      </c>
    </row>
    <row r="188" spans="1:8" ht="13.5" hidden="1" thickBot="1">
      <c r="A188" s="1"/>
      <c r="B188" s="5" t="s">
        <v>203</v>
      </c>
      <c r="C188" s="23">
        <v>966</v>
      </c>
      <c r="D188" s="17" t="s">
        <v>87</v>
      </c>
      <c r="E188" s="1" t="s">
        <v>183</v>
      </c>
      <c r="F188" s="23">
        <v>244</v>
      </c>
      <c r="G188" s="23">
        <v>226</v>
      </c>
      <c r="H188" s="26">
        <f>5110.3-3030</f>
        <v>2080.3</v>
      </c>
    </row>
    <row r="189" spans="1:8" ht="56.25" hidden="1">
      <c r="A189" s="297" t="s">
        <v>143</v>
      </c>
      <c r="B189" s="69" t="s">
        <v>161</v>
      </c>
      <c r="C189" s="70">
        <v>966</v>
      </c>
      <c r="D189" s="71" t="s">
        <v>87</v>
      </c>
      <c r="E189" s="71" t="s">
        <v>192</v>
      </c>
      <c r="F189" s="70"/>
      <c r="G189" s="70"/>
      <c r="H189" s="239">
        <f>H190</f>
        <v>0</v>
      </c>
    </row>
    <row r="190" spans="1:8" ht="22.5" hidden="1">
      <c r="A190" s="1" t="s">
        <v>144</v>
      </c>
      <c r="B190" s="109" t="s">
        <v>24</v>
      </c>
      <c r="C190" s="110">
        <v>966</v>
      </c>
      <c r="D190" s="108" t="s">
        <v>87</v>
      </c>
      <c r="E190" s="1" t="s">
        <v>192</v>
      </c>
      <c r="F190" s="110">
        <v>200</v>
      </c>
      <c r="G190" s="110"/>
      <c r="H190" s="117">
        <v>0</v>
      </c>
    </row>
    <row r="191" spans="1:8" ht="23.25" hidden="1" thickBot="1">
      <c r="A191" s="1"/>
      <c r="B191" s="5" t="s">
        <v>107</v>
      </c>
      <c r="C191" s="110">
        <v>966</v>
      </c>
      <c r="D191" s="108" t="s">
        <v>87</v>
      </c>
      <c r="E191" s="1" t="s">
        <v>192</v>
      </c>
      <c r="F191" s="110">
        <v>240</v>
      </c>
      <c r="G191" s="110"/>
      <c r="H191" s="26">
        <f>H192</f>
        <v>983.7</v>
      </c>
    </row>
    <row r="192" spans="1:8" ht="23.25" hidden="1" thickBot="1">
      <c r="A192" s="1"/>
      <c r="B192" s="35" t="s">
        <v>194</v>
      </c>
      <c r="C192" s="110">
        <v>966</v>
      </c>
      <c r="D192" s="108" t="s">
        <v>87</v>
      </c>
      <c r="E192" s="1" t="s">
        <v>192</v>
      </c>
      <c r="F192" s="110">
        <v>244</v>
      </c>
      <c r="G192" s="110"/>
      <c r="H192" s="26">
        <f>H193</f>
        <v>983.7</v>
      </c>
    </row>
    <row r="193" spans="1:8" ht="13.5" hidden="1" thickBot="1">
      <c r="A193" s="63"/>
      <c r="B193" s="6" t="s">
        <v>213</v>
      </c>
      <c r="C193" s="49">
        <v>966</v>
      </c>
      <c r="D193" s="48" t="s">
        <v>87</v>
      </c>
      <c r="E193" s="63" t="s">
        <v>192</v>
      </c>
      <c r="F193" s="49">
        <v>244</v>
      </c>
      <c r="G193" s="49">
        <v>310</v>
      </c>
      <c r="H193" s="28">
        <v>983.7</v>
      </c>
    </row>
    <row r="194" spans="1:8" ht="22.5">
      <c r="A194" s="298" t="s">
        <v>191</v>
      </c>
      <c r="B194" s="92" t="s">
        <v>252</v>
      </c>
      <c r="C194" s="93">
        <v>966</v>
      </c>
      <c r="D194" s="91" t="s">
        <v>87</v>
      </c>
      <c r="E194" s="91" t="s">
        <v>246</v>
      </c>
      <c r="F194" s="93"/>
      <c r="G194" s="93"/>
      <c r="H194" s="94">
        <f>H195+H196+H197</f>
        <v>14952.5</v>
      </c>
    </row>
    <row r="195" spans="1:8" ht="56.25">
      <c r="A195" s="1" t="s">
        <v>416</v>
      </c>
      <c r="B195" s="5" t="s">
        <v>104</v>
      </c>
      <c r="C195" s="110">
        <v>966</v>
      </c>
      <c r="D195" s="108" t="s">
        <v>87</v>
      </c>
      <c r="E195" s="1" t="s">
        <v>246</v>
      </c>
      <c r="F195" s="110">
        <v>100</v>
      </c>
      <c r="G195" s="110"/>
      <c r="H195" s="26">
        <v>10509.2</v>
      </c>
    </row>
    <row r="196" spans="1:8" ht="22.5">
      <c r="A196" s="1" t="s">
        <v>417</v>
      </c>
      <c r="B196" s="5" t="s">
        <v>24</v>
      </c>
      <c r="C196" s="110">
        <v>966</v>
      </c>
      <c r="D196" s="17" t="s">
        <v>87</v>
      </c>
      <c r="E196" s="1" t="s">
        <v>246</v>
      </c>
      <c r="F196" s="23">
        <v>200</v>
      </c>
      <c r="G196" s="110"/>
      <c r="H196" s="26">
        <v>4442.8</v>
      </c>
    </row>
    <row r="197" spans="1:8" ht="12.75">
      <c r="A197" s="17" t="s">
        <v>422</v>
      </c>
      <c r="B197" s="5" t="s">
        <v>108</v>
      </c>
      <c r="C197" s="23">
        <v>966</v>
      </c>
      <c r="D197" s="17" t="s">
        <v>87</v>
      </c>
      <c r="E197" s="1" t="s">
        <v>246</v>
      </c>
      <c r="F197" s="23">
        <v>800</v>
      </c>
      <c r="G197" s="23"/>
      <c r="H197" s="248">
        <v>0.5</v>
      </c>
    </row>
    <row r="198" spans="1:8" ht="12.75">
      <c r="A198" s="95" t="s">
        <v>131</v>
      </c>
      <c r="B198" s="96" t="s">
        <v>51</v>
      </c>
      <c r="C198" s="97">
        <v>700</v>
      </c>
      <c r="D198" s="271"/>
      <c r="E198" s="271"/>
      <c r="F198" s="272"/>
      <c r="G198" s="272"/>
      <c r="H198" s="277">
        <f>H199</f>
        <v>400</v>
      </c>
    </row>
    <row r="199" spans="1:8" ht="13.5" thickBot="1">
      <c r="A199" s="267" t="s">
        <v>163</v>
      </c>
      <c r="B199" s="268" t="s">
        <v>53</v>
      </c>
      <c r="C199" s="269">
        <v>966</v>
      </c>
      <c r="D199" s="270" t="s">
        <v>89</v>
      </c>
      <c r="E199" s="270"/>
      <c r="F199" s="269"/>
      <c r="G199" s="269"/>
      <c r="H199" s="301">
        <f>H200</f>
        <v>400</v>
      </c>
    </row>
    <row r="200" spans="1:8" ht="79.5" thickBot="1">
      <c r="A200" s="40" t="s">
        <v>49</v>
      </c>
      <c r="B200" s="41" t="s">
        <v>112</v>
      </c>
      <c r="C200" s="42">
        <v>966</v>
      </c>
      <c r="D200" s="43" t="s">
        <v>89</v>
      </c>
      <c r="E200" s="43" t="s">
        <v>184</v>
      </c>
      <c r="F200" s="42"/>
      <c r="G200" s="42"/>
      <c r="H200" s="238">
        <f>H201</f>
        <v>400</v>
      </c>
    </row>
    <row r="201" spans="1:8" ht="23.25" thickBot="1">
      <c r="A201" s="16" t="s">
        <v>50</v>
      </c>
      <c r="B201" s="54" t="s">
        <v>24</v>
      </c>
      <c r="C201" s="22">
        <v>966</v>
      </c>
      <c r="D201" s="16" t="s">
        <v>89</v>
      </c>
      <c r="E201" s="9" t="s">
        <v>184</v>
      </c>
      <c r="F201" s="22">
        <v>200</v>
      </c>
      <c r="G201" s="22"/>
      <c r="H201" s="119">
        <v>400</v>
      </c>
    </row>
    <row r="202" spans="1:8" ht="23.25" hidden="1" thickBot="1">
      <c r="A202" s="16"/>
      <c r="B202" s="5" t="s">
        <v>107</v>
      </c>
      <c r="C202" s="22">
        <v>966</v>
      </c>
      <c r="D202" s="16" t="s">
        <v>89</v>
      </c>
      <c r="E202" s="9" t="s">
        <v>184</v>
      </c>
      <c r="F202" s="22">
        <v>240</v>
      </c>
      <c r="G202" s="22"/>
      <c r="H202" s="25">
        <f>H203</f>
        <v>455.6</v>
      </c>
    </row>
    <row r="203" spans="1:8" ht="23.25" hidden="1" thickBot="1">
      <c r="A203" s="16"/>
      <c r="B203" s="33" t="s">
        <v>194</v>
      </c>
      <c r="C203" s="22">
        <v>966</v>
      </c>
      <c r="D203" s="16" t="s">
        <v>89</v>
      </c>
      <c r="E203" s="9" t="s">
        <v>184</v>
      </c>
      <c r="F203" s="22">
        <v>244</v>
      </c>
      <c r="G203" s="22"/>
      <c r="H203" s="25">
        <f>H204</f>
        <v>455.6</v>
      </c>
    </row>
    <row r="204" spans="1:8" ht="13.5" hidden="1" thickBot="1">
      <c r="A204" s="16"/>
      <c r="B204" s="5" t="s">
        <v>203</v>
      </c>
      <c r="C204" s="22">
        <v>966</v>
      </c>
      <c r="D204" s="16" t="s">
        <v>89</v>
      </c>
      <c r="E204" s="9" t="s">
        <v>184</v>
      </c>
      <c r="F204" s="22">
        <v>244</v>
      </c>
      <c r="G204" s="22">
        <v>226</v>
      </c>
      <c r="H204" s="25">
        <f>755.6-300</f>
        <v>455.6</v>
      </c>
    </row>
    <row r="205" spans="1:8" ht="13.5" thickBot="1">
      <c r="A205" s="79" t="s">
        <v>145</v>
      </c>
      <c r="B205" s="80" t="s">
        <v>56</v>
      </c>
      <c r="C205" s="81">
        <v>966</v>
      </c>
      <c r="D205" s="82" t="s">
        <v>90</v>
      </c>
      <c r="E205" s="82"/>
      <c r="F205" s="81"/>
      <c r="G205" s="81"/>
      <c r="H205" s="240">
        <f>H206</f>
        <v>17511.7</v>
      </c>
    </row>
    <row r="206" spans="1:8" ht="13.5" thickBot="1">
      <c r="A206" s="73" t="s">
        <v>52</v>
      </c>
      <c r="B206" s="74" t="s">
        <v>58</v>
      </c>
      <c r="C206" s="75">
        <v>966</v>
      </c>
      <c r="D206" s="76" t="s">
        <v>91</v>
      </c>
      <c r="E206" s="76"/>
      <c r="F206" s="75"/>
      <c r="G206" s="75"/>
      <c r="H206" s="241">
        <f>H207+H213</f>
        <v>17511.7</v>
      </c>
    </row>
    <row r="207" spans="1:10" ht="45.75" thickBot="1">
      <c r="A207" s="40" t="s">
        <v>54</v>
      </c>
      <c r="B207" s="41" t="s">
        <v>121</v>
      </c>
      <c r="C207" s="42">
        <v>966</v>
      </c>
      <c r="D207" s="43" t="s">
        <v>91</v>
      </c>
      <c r="E207" s="43" t="s">
        <v>185</v>
      </c>
      <c r="F207" s="42"/>
      <c r="G207" s="42"/>
      <c r="H207" s="299">
        <f>H208</f>
        <v>16896.7</v>
      </c>
      <c r="J207" s="374"/>
    </row>
    <row r="208" spans="1:9" ht="23.25" thickBot="1">
      <c r="A208" s="16" t="s">
        <v>55</v>
      </c>
      <c r="B208" s="33" t="s">
        <v>24</v>
      </c>
      <c r="C208" s="22">
        <v>966</v>
      </c>
      <c r="D208" s="16" t="s">
        <v>91</v>
      </c>
      <c r="E208" s="9" t="s">
        <v>185</v>
      </c>
      <c r="F208" s="22">
        <v>200</v>
      </c>
      <c r="G208" s="22"/>
      <c r="H208" s="119">
        <v>16896.7</v>
      </c>
      <c r="I208" t="s">
        <v>244</v>
      </c>
    </row>
    <row r="209" spans="1:8" ht="23.25" hidden="1" thickBot="1">
      <c r="A209" s="16"/>
      <c r="B209" s="5" t="s">
        <v>107</v>
      </c>
      <c r="C209" s="22">
        <v>966</v>
      </c>
      <c r="D209" s="16" t="s">
        <v>91</v>
      </c>
      <c r="E209" s="9" t="s">
        <v>185</v>
      </c>
      <c r="F209" s="22">
        <v>240</v>
      </c>
      <c r="G209" s="22"/>
      <c r="H209" s="25">
        <f>H210</f>
        <v>9453.699999999999</v>
      </c>
    </row>
    <row r="210" spans="1:8" ht="23.25" hidden="1" thickBot="1">
      <c r="A210" s="16"/>
      <c r="B210" s="33" t="s">
        <v>194</v>
      </c>
      <c r="C210" s="22">
        <v>966</v>
      </c>
      <c r="D210" s="16" t="s">
        <v>91</v>
      </c>
      <c r="E210" s="9" t="s">
        <v>185</v>
      </c>
      <c r="F210" s="22">
        <v>244</v>
      </c>
      <c r="G210" s="22"/>
      <c r="H210" s="25">
        <f>SUM(H211:H212)</f>
        <v>9453.699999999999</v>
      </c>
    </row>
    <row r="211" spans="1:8" ht="13.5" hidden="1" thickBot="1">
      <c r="A211" s="16"/>
      <c r="B211" s="5" t="s">
        <v>203</v>
      </c>
      <c r="C211" s="22">
        <v>966</v>
      </c>
      <c r="D211" s="16" t="s">
        <v>91</v>
      </c>
      <c r="E211" s="9" t="s">
        <v>185</v>
      </c>
      <c r="F211" s="22">
        <v>244</v>
      </c>
      <c r="G211" s="22">
        <v>226</v>
      </c>
      <c r="H211" s="25">
        <v>620</v>
      </c>
    </row>
    <row r="212" spans="1:9" ht="13.5" hidden="1" thickBot="1">
      <c r="A212" s="16"/>
      <c r="B212" s="5" t="s">
        <v>198</v>
      </c>
      <c r="C212" s="22">
        <v>966</v>
      </c>
      <c r="D212" s="16" t="s">
        <v>91</v>
      </c>
      <c r="E212" s="9" t="s">
        <v>185</v>
      </c>
      <c r="F212" s="22">
        <v>244</v>
      </c>
      <c r="G212" s="22">
        <v>290</v>
      </c>
      <c r="H212" s="25">
        <f>8333.4+500.3</f>
        <v>8833.699999999999</v>
      </c>
      <c r="I212">
        <v>500.3</v>
      </c>
    </row>
    <row r="213" spans="1:8" ht="23.25" thickBot="1">
      <c r="A213" s="40" t="s">
        <v>146</v>
      </c>
      <c r="B213" s="41" t="s">
        <v>122</v>
      </c>
      <c r="C213" s="42">
        <v>966</v>
      </c>
      <c r="D213" s="43" t="s">
        <v>91</v>
      </c>
      <c r="E213" s="43" t="s">
        <v>186</v>
      </c>
      <c r="F213" s="42"/>
      <c r="G213" s="42"/>
      <c r="H213" s="299">
        <f>H214</f>
        <v>615</v>
      </c>
    </row>
    <row r="214" spans="1:8" ht="23.25" thickBot="1">
      <c r="A214" s="16" t="s">
        <v>147</v>
      </c>
      <c r="B214" s="33" t="s">
        <v>24</v>
      </c>
      <c r="C214" s="22">
        <v>966</v>
      </c>
      <c r="D214" s="16" t="s">
        <v>91</v>
      </c>
      <c r="E214" s="9" t="s">
        <v>186</v>
      </c>
      <c r="F214" s="22">
        <v>200</v>
      </c>
      <c r="G214" s="22"/>
      <c r="H214" s="119">
        <v>615</v>
      </c>
    </row>
    <row r="215" spans="1:8" ht="23.25" hidden="1" thickBot="1">
      <c r="A215" s="16"/>
      <c r="B215" s="5" t="s">
        <v>107</v>
      </c>
      <c r="C215" s="22">
        <v>966</v>
      </c>
      <c r="D215" s="16" t="s">
        <v>91</v>
      </c>
      <c r="E215" s="9" t="s">
        <v>186</v>
      </c>
      <c r="F215" s="22">
        <v>240</v>
      </c>
      <c r="G215" s="22"/>
      <c r="H215" s="25">
        <f>H216</f>
        <v>1070.3</v>
      </c>
    </row>
    <row r="216" spans="1:8" ht="23.25" hidden="1" thickBot="1">
      <c r="A216" s="16"/>
      <c r="B216" s="33" t="s">
        <v>194</v>
      </c>
      <c r="C216" s="22">
        <v>966</v>
      </c>
      <c r="D216" s="16" t="s">
        <v>91</v>
      </c>
      <c r="E216" s="9" t="s">
        <v>186</v>
      </c>
      <c r="F216" s="22">
        <v>244</v>
      </c>
      <c r="G216" s="22"/>
      <c r="H216" s="25">
        <f>H217</f>
        <v>1070.3</v>
      </c>
    </row>
    <row r="217" spans="1:8" ht="13.5" hidden="1" thickBot="1">
      <c r="A217" s="18"/>
      <c r="B217" s="6" t="s">
        <v>198</v>
      </c>
      <c r="C217" s="24">
        <v>966</v>
      </c>
      <c r="D217" s="18" t="s">
        <v>91</v>
      </c>
      <c r="E217" s="63" t="s">
        <v>186</v>
      </c>
      <c r="F217" s="24">
        <v>244</v>
      </c>
      <c r="G217" s="24">
        <v>290</v>
      </c>
      <c r="H217" s="28">
        <f>570+500.3</f>
        <v>1070.3</v>
      </c>
    </row>
    <row r="218" spans="1:8" ht="13.5" thickBot="1">
      <c r="A218" s="79" t="s">
        <v>148</v>
      </c>
      <c r="B218" s="80" t="s">
        <v>60</v>
      </c>
      <c r="C218" s="81">
        <v>966</v>
      </c>
      <c r="D218" s="82">
        <v>1000</v>
      </c>
      <c r="E218" s="82"/>
      <c r="F218" s="81"/>
      <c r="G218" s="81"/>
      <c r="H218" s="83">
        <f>H219+H225</f>
        <v>11540.800000000001</v>
      </c>
    </row>
    <row r="219" spans="1:8" ht="13.5" thickBot="1">
      <c r="A219" s="73" t="s">
        <v>57</v>
      </c>
      <c r="B219" s="74" t="s">
        <v>62</v>
      </c>
      <c r="C219" s="75">
        <v>966</v>
      </c>
      <c r="D219" s="76">
        <v>1003</v>
      </c>
      <c r="E219" s="76"/>
      <c r="F219" s="75"/>
      <c r="G219" s="75"/>
      <c r="H219" s="77">
        <f>H220</f>
        <v>428.4</v>
      </c>
    </row>
    <row r="220" spans="1:8" ht="57" thickBot="1">
      <c r="A220" s="40" t="s">
        <v>59</v>
      </c>
      <c r="B220" s="41" t="s">
        <v>98</v>
      </c>
      <c r="C220" s="42">
        <v>966</v>
      </c>
      <c r="D220" s="43">
        <v>1003</v>
      </c>
      <c r="E220" s="43" t="s">
        <v>187</v>
      </c>
      <c r="F220" s="42"/>
      <c r="G220" s="42"/>
      <c r="H220" s="66">
        <f>H221</f>
        <v>428.4</v>
      </c>
    </row>
    <row r="221" spans="1:8" ht="13.5" thickBot="1">
      <c r="A221" s="9" t="s">
        <v>149</v>
      </c>
      <c r="B221" s="10" t="s">
        <v>99</v>
      </c>
      <c r="C221" s="29">
        <v>966</v>
      </c>
      <c r="D221" s="9">
        <v>1003</v>
      </c>
      <c r="E221" s="9" t="s">
        <v>187</v>
      </c>
      <c r="F221" s="29">
        <v>300</v>
      </c>
      <c r="G221" s="29"/>
      <c r="H221" s="25">
        <v>428.4</v>
      </c>
    </row>
    <row r="222" spans="1:8" ht="13.5" hidden="1" thickBot="1">
      <c r="A222" s="9"/>
      <c r="B222" s="35" t="s">
        <v>101</v>
      </c>
      <c r="C222" s="29">
        <v>966</v>
      </c>
      <c r="D222" s="9">
        <v>1003</v>
      </c>
      <c r="E222" s="9" t="s">
        <v>187</v>
      </c>
      <c r="F222" s="29">
        <v>310</v>
      </c>
      <c r="G222" s="29"/>
      <c r="H222" s="25">
        <f>H223</f>
        <v>397.82</v>
      </c>
    </row>
    <row r="223" spans="1:8" ht="13.5" hidden="1" thickBot="1">
      <c r="A223" s="9"/>
      <c r="B223" s="107" t="s">
        <v>196</v>
      </c>
      <c r="C223" s="29">
        <v>966</v>
      </c>
      <c r="D223" s="9">
        <v>1003</v>
      </c>
      <c r="E223" s="9" t="s">
        <v>187</v>
      </c>
      <c r="F223" s="29">
        <v>312</v>
      </c>
      <c r="G223" s="29"/>
      <c r="H223" s="25">
        <f>H224</f>
        <v>397.82</v>
      </c>
    </row>
    <row r="224" spans="1:8" ht="23.25" hidden="1" thickBot="1">
      <c r="A224" s="9"/>
      <c r="B224" s="35" t="s">
        <v>236</v>
      </c>
      <c r="C224" s="29">
        <v>966</v>
      </c>
      <c r="D224" s="9">
        <v>1003</v>
      </c>
      <c r="E224" s="9" t="s">
        <v>187</v>
      </c>
      <c r="F224" s="29">
        <v>312</v>
      </c>
      <c r="G224" s="29">
        <v>263</v>
      </c>
      <c r="H224" s="25">
        <f>405.32-7.5</f>
        <v>397.82</v>
      </c>
    </row>
    <row r="225" spans="1:8" ht="13.5" thickBot="1">
      <c r="A225" s="73" t="s">
        <v>150</v>
      </c>
      <c r="B225" s="74" t="s">
        <v>64</v>
      </c>
      <c r="C225" s="75">
        <v>966</v>
      </c>
      <c r="D225" s="76">
        <v>1004</v>
      </c>
      <c r="E225" s="76"/>
      <c r="F225" s="75"/>
      <c r="G225" s="75"/>
      <c r="H225" s="77">
        <f>H226+H230</f>
        <v>11112.400000000001</v>
      </c>
    </row>
    <row r="226" spans="1:8" ht="68.25" thickBot="1">
      <c r="A226" s="40" t="s">
        <v>151</v>
      </c>
      <c r="B226" s="41" t="s">
        <v>469</v>
      </c>
      <c r="C226" s="42">
        <v>966</v>
      </c>
      <c r="D226" s="43">
        <v>1004</v>
      </c>
      <c r="E226" s="43" t="s">
        <v>238</v>
      </c>
      <c r="F226" s="42"/>
      <c r="G226" s="42"/>
      <c r="H226" s="66">
        <f>H227</f>
        <v>8098.6</v>
      </c>
    </row>
    <row r="227" spans="1:8" ht="13.5" thickBot="1">
      <c r="A227" s="9" t="s">
        <v>152</v>
      </c>
      <c r="B227" s="10" t="s">
        <v>99</v>
      </c>
      <c r="C227" s="29">
        <v>966</v>
      </c>
      <c r="D227" s="9">
        <v>1004</v>
      </c>
      <c r="E227" s="9" t="s">
        <v>238</v>
      </c>
      <c r="F227" s="29">
        <v>300</v>
      </c>
      <c r="G227" s="29"/>
      <c r="H227" s="25">
        <v>8098.6</v>
      </c>
    </row>
    <row r="228" spans="1:8" ht="13.5" hidden="1" thickBot="1">
      <c r="A228" s="9"/>
      <c r="B228" s="35" t="s">
        <v>101</v>
      </c>
      <c r="C228" s="29">
        <v>966</v>
      </c>
      <c r="D228" s="9">
        <v>1004</v>
      </c>
      <c r="E228" s="9" t="s">
        <v>238</v>
      </c>
      <c r="F228" s="29">
        <v>310</v>
      </c>
      <c r="G228" s="29"/>
      <c r="H228" s="25">
        <f>H229</f>
        <v>6611.2</v>
      </c>
    </row>
    <row r="229" spans="1:8" ht="23.25" hidden="1" thickBot="1">
      <c r="A229" s="9"/>
      <c r="B229" s="35" t="s">
        <v>195</v>
      </c>
      <c r="C229" s="29">
        <v>966</v>
      </c>
      <c r="D229" s="9">
        <v>1004</v>
      </c>
      <c r="E229" s="9" t="s">
        <v>238</v>
      </c>
      <c r="F229" s="29">
        <v>313</v>
      </c>
      <c r="G229" s="29">
        <v>262</v>
      </c>
      <c r="H229" s="25">
        <f>5915.9+695.3</f>
        <v>6611.2</v>
      </c>
    </row>
    <row r="230" spans="1:8" ht="34.5" thickBot="1">
      <c r="A230" s="40" t="s">
        <v>153</v>
      </c>
      <c r="B230" s="41" t="s">
        <v>425</v>
      </c>
      <c r="C230" s="42">
        <v>966</v>
      </c>
      <c r="D230" s="43">
        <v>1004</v>
      </c>
      <c r="E230" s="43" t="s">
        <v>239</v>
      </c>
      <c r="F230" s="42"/>
      <c r="G230" s="42"/>
      <c r="H230" s="66">
        <f>H231</f>
        <v>3013.8</v>
      </c>
    </row>
    <row r="231" spans="1:8" ht="13.5" thickBot="1">
      <c r="A231" s="9" t="s">
        <v>154</v>
      </c>
      <c r="B231" s="10" t="s">
        <v>99</v>
      </c>
      <c r="C231" s="29">
        <v>966</v>
      </c>
      <c r="D231" s="9">
        <v>1004</v>
      </c>
      <c r="E231" s="9" t="s">
        <v>239</v>
      </c>
      <c r="F231" s="29">
        <v>300</v>
      </c>
      <c r="G231" s="29"/>
      <c r="H231" s="25">
        <v>3013.8</v>
      </c>
    </row>
    <row r="232" spans="1:8" ht="13.5" customHeight="1" hidden="1">
      <c r="A232" s="9"/>
      <c r="B232" s="107" t="s">
        <v>109</v>
      </c>
      <c r="C232" s="29">
        <v>966</v>
      </c>
      <c r="D232" s="9">
        <v>1004</v>
      </c>
      <c r="E232" s="9" t="s">
        <v>239</v>
      </c>
      <c r="F232" s="29">
        <v>323</v>
      </c>
      <c r="G232" s="29"/>
      <c r="H232" s="25">
        <f>H233</f>
        <v>3008.2999999999997</v>
      </c>
    </row>
    <row r="233" spans="1:8" ht="23.25" hidden="1" thickBot="1">
      <c r="A233" s="9"/>
      <c r="B233" s="33" t="s">
        <v>195</v>
      </c>
      <c r="C233" s="29">
        <v>966</v>
      </c>
      <c r="D233" s="9">
        <v>1004</v>
      </c>
      <c r="E233" s="9" t="s">
        <v>239</v>
      </c>
      <c r="F233" s="29">
        <v>323</v>
      </c>
      <c r="G233" s="29">
        <v>226</v>
      </c>
      <c r="H233" s="25">
        <f>3333.7-325.4</f>
        <v>3008.2999999999997</v>
      </c>
    </row>
    <row r="234" spans="1:8" ht="12.75">
      <c r="A234" s="98" t="s">
        <v>155</v>
      </c>
      <c r="B234" s="99" t="s">
        <v>65</v>
      </c>
      <c r="C234" s="100">
        <v>966</v>
      </c>
      <c r="D234" s="101">
        <v>1100</v>
      </c>
      <c r="E234" s="101"/>
      <c r="F234" s="100"/>
      <c r="G234" s="100"/>
      <c r="H234" s="237">
        <f>H235</f>
        <v>100</v>
      </c>
    </row>
    <row r="235" spans="1:8" ht="12.75">
      <c r="A235" s="102" t="s">
        <v>61</v>
      </c>
      <c r="B235" s="103" t="s">
        <v>67</v>
      </c>
      <c r="C235" s="104">
        <v>966</v>
      </c>
      <c r="D235" s="102">
        <v>1102</v>
      </c>
      <c r="E235" s="102"/>
      <c r="F235" s="104"/>
      <c r="G235" s="104"/>
      <c r="H235" s="235">
        <f>H236</f>
        <v>100</v>
      </c>
    </row>
    <row r="236" spans="1:8" ht="90">
      <c r="A236" s="91" t="s">
        <v>63</v>
      </c>
      <c r="B236" s="92" t="s">
        <v>123</v>
      </c>
      <c r="C236" s="93">
        <v>966</v>
      </c>
      <c r="D236" s="91">
        <v>1102</v>
      </c>
      <c r="E236" s="91" t="s">
        <v>241</v>
      </c>
      <c r="F236" s="93"/>
      <c r="G236" s="93"/>
      <c r="H236" s="236">
        <f>H237</f>
        <v>100</v>
      </c>
    </row>
    <row r="237" spans="1:8" ht="22.5">
      <c r="A237" s="17" t="s">
        <v>156</v>
      </c>
      <c r="B237" s="35" t="s">
        <v>24</v>
      </c>
      <c r="C237" s="23">
        <v>966</v>
      </c>
      <c r="D237" s="17">
        <v>1102</v>
      </c>
      <c r="E237" s="1" t="s">
        <v>241</v>
      </c>
      <c r="F237" s="23">
        <v>200</v>
      </c>
      <c r="G237" s="23"/>
      <c r="H237" s="117">
        <v>100</v>
      </c>
    </row>
    <row r="238" spans="1:8" ht="22.5" hidden="1">
      <c r="A238" s="17"/>
      <c r="B238" s="5" t="s">
        <v>107</v>
      </c>
      <c r="C238" s="23">
        <v>966</v>
      </c>
      <c r="D238" s="17">
        <v>1102</v>
      </c>
      <c r="E238" s="1" t="s">
        <v>241</v>
      </c>
      <c r="F238" s="23">
        <v>240</v>
      </c>
      <c r="G238" s="23"/>
      <c r="H238" s="26">
        <f>H239</f>
        <v>200</v>
      </c>
    </row>
    <row r="239" spans="1:8" ht="22.5" hidden="1">
      <c r="A239" s="17"/>
      <c r="B239" s="33" t="s">
        <v>194</v>
      </c>
      <c r="C239" s="23">
        <v>966</v>
      </c>
      <c r="D239" s="17">
        <v>1102</v>
      </c>
      <c r="E239" s="1" t="s">
        <v>241</v>
      </c>
      <c r="F239" s="23">
        <v>244</v>
      </c>
      <c r="G239" s="23"/>
      <c r="H239" s="26">
        <v>200</v>
      </c>
    </row>
    <row r="240" spans="1:8" ht="12.75" hidden="1">
      <c r="A240" s="17"/>
      <c r="B240" s="5" t="s">
        <v>203</v>
      </c>
      <c r="C240" s="23">
        <v>966</v>
      </c>
      <c r="D240" s="17">
        <v>1102</v>
      </c>
      <c r="E240" s="1" t="s">
        <v>241</v>
      </c>
      <c r="F240" s="23">
        <v>244</v>
      </c>
      <c r="G240" s="23">
        <v>226</v>
      </c>
      <c r="H240" s="26">
        <v>200</v>
      </c>
    </row>
    <row r="241" spans="1:8" ht="12.75">
      <c r="A241" s="95" t="s">
        <v>157</v>
      </c>
      <c r="B241" s="96" t="s">
        <v>70</v>
      </c>
      <c r="C241" s="97">
        <v>966</v>
      </c>
      <c r="D241" s="95">
        <v>1200</v>
      </c>
      <c r="E241" s="95"/>
      <c r="F241" s="97"/>
      <c r="G241" s="97"/>
      <c r="H241" s="234">
        <f>H242</f>
        <v>4244.4</v>
      </c>
    </row>
    <row r="242" spans="1:8" ht="12.75">
      <c r="A242" s="102" t="s">
        <v>66</v>
      </c>
      <c r="B242" s="103" t="s">
        <v>71</v>
      </c>
      <c r="C242" s="104">
        <v>966</v>
      </c>
      <c r="D242" s="102">
        <v>1202</v>
      </c>
      <c r="E242" s="102"/>
      <c r="F242" s="104"/>
      <c r="G242" s="104"/>
      <c r="H242" s="235">
        <f>H243</f>
        <v>4244.4</v>
      </c>
    </row>
    <row r="243" spans="1:8" ht="112.5">
      <c r="A243" s="91" t="s">
        <v>68</v>
      </c>
      <c r="B243" s="92" t="s">
        <v>111</v>
      </c>
      <c r="C243" s="93">
        <v>966</v>
      </c>
      <c r="D243" s="91">
        <v>1202</v>
      </c>
      <c r="E243" s="91" t="s">
        <v>188</v>
      </c>
      <c r="F243" s="93"/>
      <c r="G243" s="93"/>
      <c r="H243" s="300">
        <f>H244</f>
        <v>4244.4</v>
      </c>
    </row>
    <row r="244" spans="1:9" ht="22.5">
      <c r="A244" s="17" t="s">
        <v>69</v>
      </c>
      <c r="B244" s="35" t="s">
        <v>24</v>
      </c>
      <c r="C244" s="23">
        <v>966</v>
      </c>
      <c r="D244" s="17">
        <v>1202</v>
      </c>
      <c r="E244" s="1" t="s">
        <v>188</v>
      </c>
      <c r="F244" s="23">
        <v>200</v>
      </c>
      <c r="G244" s="23"/>
      <c r="H244" s="117">
        <v>4244.4</v>
      </c>
      <c r="I244" t="s">
        <v>244</v>
      </c>
    </row>
    <row r="245" spans="1:8" ht="22.5" hidden="1">
      <c r="A245" s="17"/>
      <c r="B245" s="5" t="s">
        <v>107</v>
      </c>
      <c r="C245" s="23">
        <v>966</v>
      </c>
      <c r="D245" s="17">
        <v>1202</v>
      </c>
      <c r="E245" s="1" t="s">
        <v>188</v>
      </c>
      <c r="F245" s="23">
        <v>240</v>
      </c>
      <c r="G245" s="23"/>
      <c r="H245" s="26">
        <f>H246</f>
        <v>3000</v>
      </c>
    </row>
    <row r="246" spans="1:8" ht="22.5" hidden="1">
      <c r="A246" s="17"/>
      <c r="B246" s="33" t="s">
        <v>194</v>
      </c>
      <c r="C246" s="23">
        <v>966</v>
      </c>
      <c r="D246" s="17">
        <v>1202</v>
      </c>
      <c r="E246" s="1" t="s">
        <v>188</v>
      </c>
      <c r="F246" s="23">
        <v>244</v>
      </c>
      <c r="G246" s="23"/>
      <c r="H246" s="26">
        <v>3000</v>
      </c>
    </row>
    <row r="247" spans="1:8" ht="12.75" hidden="1">
      <c r="A247" s="17"/>
      <c r="B247" s="5" t="s">
        <v>203</v>
      </c>
      <c r="C247" s="23">
        <v>966</v>
      </c>
      <c r="D247" s="17">
        <v>1202</v>
      </c>
      <c r="E247" s="1" t="s">
        <v>188</v>
      </c>
      <c r="F247" s="23">
        <v>244</v>
      </c>
      <c r="G247" s="23">
        <v>226</v>
      </c>
      <c r="H247" s="26">
        <v>3000</v>
      </c>
    </row>
    <row r="248" spans="1:8" ht="12.75">
      <c r="A248" s="30"/>
      <c r="B248" s="31" t="s">
        <v>72</v>
      </c>
      <c r="C248" s="32"/>
      <c r="D248" s="32"/>
      <c r="E248" s="64"/>
      <c r="F248" s="32"/>
      <c r="G248" s="32"/>
      <c r="H248" s="39">
        <f>H11+H49+H148+H159+H198+H205+H218+H234+H241</f>
        <v>132447.37</v>
      </c>
    </row>
    <row r="249" ht="12.75">
      <c r="K249" s="304"/>
    </row>
  </sheetData>
  <sheetProtection/>
  <printOptions/>
  <pageMargins left="0.2362204724409449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8"/>
  <sheetViews>
    <sheetView tabSelected="1" view="pageBreakPreview" zoomScaleNormal="115" zoomScaleSheetLayoutView="100" zoomScalePageLayoutView="0" workbookViewId="0" topLeftCell="A1">
      <selection activeCell="H173" sqref="H173"/>
    </sheetView>
  </sheetViews>
  <sheetFormatPr defaultColWidth="9.00390625" defaultRowHeight="12.75"/>
  <cols>
    <col min="1" max="1" width="6.75390625" style="13" customWidth="1"/>
    <col min="2" max="2" width="41.875" style="2" customWidth="1"/>
    <col min="3" max="3" width="6.125" style="11" hidden="1" customWidth="1"/>
    <col min="4" max="4" width="8.375" style="11" customWidth="1"/>
    <col min="5" max="5" width="10.75390625" style="65" customWidth="1"/>
    <col min="6" max="6" width="6.125" style="11" customWidth="1"/>
    <col min="7" max="7" width="7.375" style="11" hidden="1" customWidth="1"/>
    <col min="8" max="8" width="21.375" style="36" customWidth="1"/>
    <col min="9" max="9" width="0" style="142" hidden="1" customWidth="1"/>
    <col min="10" max="10" width="11.00390625" style="0" hidden="1" customWidth="1"/>
    <col min="11" max="12" width="0" style="0" hidden="1" customWidth="1"/>
  </cols>
  <sheetData>
    <row r="1" spans="1:8" ht="15">
      <c r="A1" s="130"/>
      <c r="B1" s="130"/>
      <c r="C1" s="130"/>
      <c r="E1"/>
      <c r="F1"/>
      <c r="G1"/>
      <c r="H1" s="128" t="s">
        <v>193</v>
      </c>
    </row>
    <row r="2" spans="1:8" ht="12.75" customHeight="1">
      <c r="A2" s="130"/>
      <c r="B2" s="130"/>
      <c r="C2" s="130"/>
      <c r="E2"/>
      <c r="F2"/>
      <c r="G2"/>
      <c r="H2" s="128" t="s">
        <v>229</v>
      </c>
    </row>
    <row r="3" spans="1:8" ht="15" hidden="1">
      <c r="A3" s="135"/>
      <c r="B3" s="135"/>
      <c r="C3" s="130"/>
      <c r="E3"/>
      <c r="F3"/>
      <c r="G3"/>
      <c r="H3" s="128"/>
    </row>
    <row r="4" spans="1:8" ht="15">
      <c r="A4" s="135"/>
      <c r="B4" s="140"/>
      <c r="C4" s="130"/>
      <c r="E4"/>
      <c r="F4"/>
      <c r="G4"/>
      <c r="H4" s="128" t="s">
        <v>413</v>
      </c>
    </row>
    <row r="5" spans="1:8" ht="15">
      <c r="A5" s="135"/>
      <c r="B5" s="141"/>
      <c r="C5" s="130"/>
      <c r="E5"/>
      <c r="F5"/>
      <c r="G5"/>
      <c r="H5" s="129" t="s">
        <v>466</v>
      </c>
    </row>
    <row r="6" spans="1:8" ht="15">
      <c r="A6" s="135"/>
      <c r="B6" s="136"/>
      <c r="D6" s="133" t="s">
        <v>231</v>
      </c>
      <c r="E6"/>
      <c r="F6"/>
      <c r="G6"/>
      <c r="H6" s="129"/>
    </row>
    <row r="7" spans="1:12" s="115" customFormat="1" ht="12.75" customHeight="1">
      <c r="A7" s="137"/>
      <c r="B7" s="138"/>
      <c r="D7" s="133" t="s">
        <v>230</v>
      </c>
      <c r="E7" s="131"/>
      <c r="F7" s="131"/>
      <c r="G7" s="131"/>
      <c r="H7" s="131"/>
      <c r="I7" s="142"/>
      <c r="J7"/>
      <c r="K7"/>
      <c r="L7"/>
    </row>
    <row r="8" spans="1:12" s="115" customFormat="1" ht="12.75">
      <c r="A8" s="139"/>
      <c r="B8" s="138"/>
      <c r="D8" s="133" t="s">
        <v>233</v>
      </c>
      <c r="E8" s="131"/>
      <c r="F8" s="131"/>
      <c r="G8" s="131"/>
      <c r="H8" s="131"/>
      <c r="I8" s="142"/>
      <c r="J8"/>
      <c r="K8"/>
      <c r="L8"/>
    </row>
    <row r="9" spans="1:12" s="115" customFormat="1" ht="12.75">
      <c r="A9" s="14"/>
      <c r="B9" s="138"/>
      <c r="D9" s="132" t="s">
        <v>232</v>
      </c>
      <c r="E9" s="59"/>
      <c r="F9" s="12"/>
      <c r="G9" s="12"/>
      <c r="H9" s="37"/>
      <c r="I9" s="142"/>
      <c r="J9"/>
      <c r="K9"/>
      <c r="L9"/>
    </row>
    <row r="10" spans="1:12" s="115" customFormat="1" ht="12.75">
      <c r="A10" s="14"/>
      <c r="D10" s="132" t="s">
        <v>234</v>
      </c>
      <c r="E10" s="59"/>
      <c r="F10" s="12"/>
      <c r="G10" s="12"/>
      <c r="H10" s="37"/>
      <c r="I10" s="142"/>
      <c r="J10"/>
      <c r="K10"/>
      <c r="L10"/>
    </row>
    <row r="11" spans="1:12" s="115" customFormat="1" ht="42" customHeight="1">
      <c r="A11" s="15" t="s">
        <v>73</v>
      </c>
      <c r="B11" s="3" t="s">
        <v>74</v>
      </c>
      <c r="C11" s="21" t="s">
        <v>75</v>
      </c>
      <c r="D11" s="15" t="s">
        <v>214</v>
      </c>
      <c r="E11" s="60" t="s">
        <v>76</v>
      </c>
      <c r="F11" s="21" t="s">
        <v>215</v>
      </c>
      <c r="G11" s="21" t="s">
        <v>217</v>
      </c>
      <c r="H11" s="38" t="s">
        <v>216</v>
      </c>
      <c r="I11" s="142"/>
      <c r="J11"/>
      <c r="K11"/>
      <c r="L11"/>
    </row>
    <row r="12" spans="1:12" s="115" customFormat="1" ht="13.5" thickBot="1">
      <c r="A12" s="144" t="s">
        <v>0</v>
      </c>
      <c r="B12" s="145" t="s">
        <v>1</v>
      </c>
      <c r="C12" s="146">
        <v>928</v>
      </c>
      <c r="D12" s="144" t="s">
        <v>78</v>
      </c>
      <c r="E12" s="144"/>
      <c r="F12" s="146"/>
      <c r="G12" s="146"/>
      <c r="H12" s="147">
        <f>H13+H21</f>
        <v>3577.5699999999997</v>
      </c>
      <c r="I12" s="142"/>
      <c r="J12"/>
      <c r="K12"/>
      <c r="L12"/>
    </row>
    <row r="13" spans="1:12" s="115" customFormat="1" ht="41.25" customHeight="1" thickBot="1">
      <c r="A13" s="84" t="s">
        <v>2</v>
      </c>
      <c r="B13" s="85" t="s">
        <v>3</v>
      </c>
      <c r="C13" s="86">
        <v>928</v>
      </c>
      <c r="D13" s="87" t="s">
        <v>77</v>
      </c>
      <c r="E13" s="87"/>
      <c r="F13" s="86"/>
      <c r="G13" s="86"/>
      <c r="H13" s="88">
        <f>H14</f>
        <v>1297.7</v>
      </c>
      <c r="I13" s="142"/>
      <c r="J13"/>
      <c r="K13"/>
      <c r="L13"/>
    </row>
    <row r="14" spans="1:12" s="115" customFormat="1" ht="13.5" thickBot="1">
      <c r="A14" s="40" t="s">
        <v>4</v>
      </c>
      <c r="B14" s="90" t="s">
        <v>5</v>
      </c>
      <c r="C14" s="42">
        <v>928</v>
      </c>
      <c r="D14" s="43" t="s">
        <v>77</v>
      </c>
      <c r="E14" s="43" t="s">
        <v>164</v>
      </c>
      <c r="F14" s="42"/>
      <c r="G14" s="42"/>
      <c r="H14" s="66">
        <f>H15</f>
        <v>1297.7</v>
      </c>
      <c r="I14" s="142"/>
      <c r="J14"/>
      <c r="K14"/>
      <c r="L14"/>
    </row>
    <row r="15" spans="1:12" s="115" customFormat="1" ht="58.5" customHeight="1">
      <c r="A15" s="16" t="s">
        <v>105</v>
      </c>
      <c r="B15" s="19" t="s">
        <v>104</v>
      </c>
      <c r="C15" s="22">
        <v>928</v>
      </c>
      <c r="D15" s="16" t="s">
        <v>77</v>
      </c>
      <c r="E15" s="58" t="s">
        <v>164</v>
      </c>
      <c r="F15" s="22">
        <v>100</v>
      </c>
      <c r="G15" s="22" t="s">
        <v>80</v>
      </c>
      <c r="H15" s="25">
        <f>H16</f>
        <v>1297.7</v>
      </c>
      <c r="I15" s="142"/>
      <c r="J15"/>
      <c r="K15"/>
      <c r="L15"/>
    </row>
    <row r="16" spans="1:12" s="115" customFormat="1" ht="22.5">
      <c r="A16" s="16"/>
      <c r="B16" s="20" t="s">
        <v>6</v>
      </c>
      <c r="C16" s="22">
        <v>928</v>
      </c>
      <c r="D16" s="16" t="s">
        <v>77</v>
      </c>
      <c r="E16" s="1" t="s">
        <v>164</v>
      </c>
      <c r="F16" s="22">
        <v>120</v>
      </c>
      <c r="G16" s="22"/>
      <c r="H16" s="25">
        <f>H17+H19</f>
        <v>1297.7</v>
      </c>
      <c r="I16" s="142"/>
      <c r="J16"/>
      <c r="K16"/>
      <c r="L16"/>
    </row>
    <row r="17" spans="1:12" s="115" customFormat="1" ht="22.5">
      <c r="A17" s="16"/>
      <c r="B17" s="20" t="s">
        <v>205</v>
      </c>
      <c r="C17" s="22">
        <v>928</v>
      </c>
      <c r="D17" s="16" t="s">
        <v>77</v>
      </c>
      <c r="E17" s="1" t="s">
        <v>164</v>
      </c>
      <c r="F17" s="22">
        <v>121</v>
      </c>
      <c r="G17" s="22"/>
      <c r="H17" s="25">
        <v>1015</v>
      </c>
      <c r="I17" s="142"/>
      <c r="J17"/>
      <c r="K17"/>
      <c r="L17"/>
    </row>
    <row r="18" spans="1:12" s="115" customFormat="1" ht="12.75" hidden="1">
      <c r="A18" s="16"/>
      <c r="B18" s="20" t="s">
        <v>201</v>
      </c>
      <c r="C18" s="22">
        <v>928</v>
      </c>
      <c r="D18" s="16" t="s">
        <v>77</v>
      </c>
      <c r="E18" s="1" t="s">
        <v>164</v>
      </c>
      <c r="F18" s="22">
        <v>121</v>
      </c>
      <c r="G18" s="22">
        <v>211</v>
      </c>
      <c r="H18" s="25">
        <v>942.5</v>
      </c>
      <c r="I18" s="142"/>
      <c r="J18"/>
      <c r="K18"/>
      <c r="L18"/>
    </row>
    <row r="19" spans="1:12" s="115" customFormat="1" ht="34.5" thickBot="1">
      <c r="A19" s="16"/>
      <c r="B19" s="20" t="s">
        <v>204</v>
      </c>
      <c r="C19" s="22">
        <v>928</v>
      </c>
      <c r="D19" s="16" t="s">
        <v>77</v>
      </c>
      <c r="E19" s="1" t="s">
        <v>164</v>
      </c>
      <c r="F19" s="22">
        <v>129</v>
      </c>
      <c r="G19" s="22"/>
      <c r="H19" s="25">
        <v>282.7</v>
      </c>
      <c r="I19" s="142"/>
      <c r="J19"/>
      <c r="K19"/>
      <c r="L19"/>
    </row>
    <row r="20" spans="1:8" ht="13.5" hidden="1" thickBot="1">
      <c r="A20" s="16"/>
      <c r="B20" s="20" t="s">
        <v>202</v>
      </c>
      <c r="C20" s="22">
        <v>928</v>
      </c>
      <c r="D20" s="16" t="s">
        <v>77</v>
      </c>
      <c r="E20" s="106" t="s">
        <v>164</v>
      </c>
      <c r="F20" s="22">
        <v>129</v>
      </c>
      <c r="G20" s="22">
        <v>213</v>
      </c>
      <c r="H20" s="25">
        <v>260.6</v>
      </c>
    </row>
    <row r="21" spans="1:8" ht="45.75" thickBot="1">
      <c r="A21" s="84" t="s">
        <v>7</v>
      </c>
      <c r="B21" s="89" t="s">
        <v>8</v>
      </c>
      <c r="C21" s="86">
        <v>928</v>
      </c>
      <c r="D21" s="87" t="s">
        <v>79</v>
      </c>
      <c r="E21" s="87"/>
      <c r="F21" s="86"/>
      <c r="G21" s="86"/>
      <c r="H21" s="88">
        <f>H22+H27+H43</f>
        <v>2279.87</v>
      </c>
    </row>
    <row r="22" spans="1:8" ht="23.25" thickBot="1">
      <c r="A22" s="40" t="s">
        <v>102</v>
      </c>
      <c r="B22" s="41" t="s">
        <v>10</v>
      </c>
      <c r="C22" s="42">
        <v>928</v>
      </c>
      <c r="D22" s="43" t="s">
        <v>79</v>
      </c>
      <c r="E22" s="43" t="s">
        <v>165</v>
      </c>
      <c r="F22" s="42"/>
      <c r="G22" s="42"/>
      <c r="H22" s="66">
        <f>H23</f>
        <v>285.6</v>
      </c>
    </row>
    <row r="23" spans="1:8" ht="45" customHeight="1">
      <c r="A23" s="16" t="s">
        <v>106</v>
      </c>
      <c r="B23" s="4" t="s">
        <v>104</v>
      </c>
      <c r="C23" s="22">
        <v>928</v>
      </c>
      <c r="D23" s="16" t="s">
        <v>79</v>
      </c>
      <c r="E23" s="58" t="s">
        <v>165</v>
      </c>
      <c r="F23" s="22">
        <v>100</v>
      </c>
      <c r="G23" s="22"/>
      <c r="H23" s="25">
        <f>H24</f>
        <v>285.6</v>
      </c>
    </row>
    <row r="24" spans="1:8" ht="22.5">
      <c r="A24" s="16"/>
      <c r="B24" s="20" t="s">
        <v>6</v>
      </c>
      <c r="C24" s="22">
        <v>928</v>
      </c>
      <c r="D24" s="16" t="s">
        <v>79</v>
      </c>
      <c r="E24" s="9" t="s">
        <v>165</v>
      </c>
      <c r="F24" s="22">
        <v>120</v>
      </c>
      <c r="G24" s="22"/>
      <c r="H24" s="25">
        <f>H25</f>
        <v>285.6</v>
      </c>
    </row>
    <row r="25" spans="1:8" ht="45.75" customHeight="1" thickBot="1">
      <c r="A25" s="16"/>
      <c r="B25" s="20" t="s">
        <v>235</v>
      </c>
      <c r="C25" s="22">
        <v>928</v>
      </c>
      <c r="D25" s="16" t="s">
        <v>79</v>
      </c>
      <c r="E25" s="1" t="s">
        <v>165</v>
      </c>
      <c r="F25" s="22">
        <v>123</v>
      </c>
      <c r="G25" s="22"/>
      <c r="H25" s="25">
        <v>285.6</v>
      </c>
    </row>
    <row r="26" spans="1:8" ht="13.5" customHeight="1" hidden="1" thickBot="1">
      <c r="A26" s="16"/>
      <c r="B26" s="20" t="s">
        <v>203</v>
      </c>
      <c r="C26" s="22">
        <v>928</v>
      </c>
      <c r="D26" s="16" t="s">
        <v>79</v>
      </c>
      <c r="E26" s="106" t="s">
        <v>165</v>
      </c>
      <c r="F26" s="22">
        <v>123</v>
      </c>
      <c r="G26" s="22">
        <v>226</v>
      </c>
      <c r="H26" s="25">
        <v>280.8</v>
      </c>
    </row>
    <row r="27" spans="1:8" ht="23.25" thickBot="1">
      <c r="A27" s="40" t="s">
        <v>9</v>
      </c>
      <c r="B27" s="41" t="s">
        <v>12</v>
      </c>
      <c r="C27" s="42">
        <v>928</v>
      </c>
      <c r="D27" s="43" t="s">
        <v>79</v>
      </c>
      <c r="E27" s="43" t="s">
        <v>167</v>
      </c>
      <c r="F27" s="42"/>
      <c r="G27" s="42"/>
      <c r="H27" s="66">
        <f>H28+H34</f>
        <v>1919.77</v>
      </c>
    </row>
    <row r="28" spans="1:8" ht="56.25" customHeight="1">
      <c r="A28" s="16" t="s">
        <v>11</v>
      </c>
      <c r="B28" s="4" t="s">
        <v>104</v>
      </c>
      <c r="C28" s="22">
        <v>928</v>
      </c>
      <c r="D28" s="16" t="s">
        <v>79</v>
      </c>
      <c r="E28" s="58" t="s">
        <v>167</v>
      </c>
      <c r="F28" s="22">
        <v>100</v>
      </c>
      <c r="G28" s="22"/>
      <c r="H28" s="25">
        <f>H29</f>
        <v>1532.97</v>
      </c>
    </row>
    <row r="29" spans="1:8" ht="22.5">
      <c r="A29" s="16"/>
      <c r="B29" s="20" t="s">
        <v>6</v>
      </c>
      <c r="C29" s="22">
        <v>928</v>
      </c>
      <c r="D29" s="16" t="s">
        <v>79</v>
      </c>
      <c r="E29" s="1" t="s">
        <v>167</v>
      </c>
      <c r="F29" s="22">
        <v>120</v>
      </c>
      <c r="G29" s="22"/>
      <c r="H29" s="25">
        <f>H30+H32</f>
        <v>1532.97</v>
      </c>
    </row>
    <row r="30" spans="1:8" ht="22.5">
      <c r="A30" s="16"/>
      <c r="B30" s="20" t="s">
        <v>205</v>
      </c>
      <c r="C30" s="22">
        <v>928</v>
      </c>
      <c r="D30" s="16" t="s">
        <v>79</v>
      </c>
      <c r="E30" s="1" t="s">
        <v>167</v>
      </c>
      <c r="F30" s="22">
        <v>121</v>
      </c>
      <c r="G30" s="22"/>
      <c r="H30" s="25">
        <v>1177.4</v>
      </c>
    </row>
    <row r="31" spans="1:8" ht="12.75" hidden="1">
      <c r="A31" s="16"/>
      <c r="B31" s="20" t="s">
        <v>201</v>
      </c>
      <c r="C31" s="22">
        <v>928</v>
      </c>
      <c r="D31" s="16" t="s">
        <v>79</v>
      </c>
      <c r="E31" s="1" t="s">
        <v>167</v>
      </c>
      <c r="F31" s="22">
        <v>129</v>
      </c>
      <c r="G31" s="22">
        <v>211</v>
      </c>
      <c r="H31" s="25">
        <v>1093.3</v>
      </c>
    </row>
    <row r="32" spans="1:8" ht="33.75">
      <c r="A32" s="16"/>
      <c r="B32" s="20" t="s">
        <v>204</v>
      </c>
      <c r="C32" s="22">
        <v>928</v>
      </c>
      <c r="D32" s="16" t="s">
        <v>79</v>
      </c>
      <c r="E32" s="1" t="s">
        <v>167</v>
      </c>
      <c r="F32" s="22">
        <v>129</v>
      </c>
      <c r="G32" s="22"/>
      <c r="H32" s="25">
        <v>355.57</v>
      </c>
    </row>
    <row r="33" spans="1:8" ht="12.75" hidden="1">
      <c r="A33" s="16"/>
      <c r="B33" s="20" t="s">
        <v>202</v>
      </c>
      <c r="C33" s="22">
        <v>928</v>
      </c>
      <c r="D33" s="16" t="s">
        <v>79</v>
      </c>
      <c r="E33" s="1" t="s">
        <v>167</v>
      </c>
      <c r="F33" s="22">
        <v>129</v>
      </c>
      <c r="G33" s="22">
        <v>213</v>
      </c>
      <c r="H33" s="25">
        <v>330.2</v>
      </c>
    </row>
    <row r="34" spans="1:8" ht="30" customHeight="1">
      <c r="A34" s="17" t="s">
        <v>199</v>
      </c>
      <c r="B34" s="33" t="s">
        <v>24</v>
      </c>
      <c r="C34" s="23">
        <v>928</v>
      </c>
      <c r="D34" s="17" t="s">
        <v>79</v>
      </c>
      <c r="E34" s="9" t="s">
        <v>167</v>
      </c>
      <c r="F34" s="23">
        <v>200</v>
      </c>
      <c r="G34" s="23"/>
      <c r="H34" s="26">
        <f>H35</f>
        <v>386.8</v>
      </c>
    </row>
    <row r="35" spans="1:8" ht="30" customHeight="1">
      <c r="A35" s="17"/>
      <c r="B35" s="5" t="s">
        <v>107</v>
      </c>
      <c r="C35" s="23">
        <v>928</v>
      </c>
      <c r="D35" s="17" t="s">
        <v>79</v>
      </c>
      <c r="E35" s="1" t="s">
        <v>167</v>
      </c>
      <c r="F35" s="23">
        <v>240</v>
      </c>
      <c r="G35" s="23"/>
      <c r="H35" s="26">
        <f>H37+H38</f>
        <v>386.8</v>
      </c>
    </row>
    <row r="36" spans="1:12" s="115" customFormat="1" ht="12.75" customHeight="1" hidden="1">
      <c r="A36" s="17"/>
      <c r="B36" s="7" t="s">
        <v>206</v>
      </c>
      <c r="C36" s="23">
        <v>928</v>
      </c>
      <c r="D36" s="17" t="s">
        <v>79</v>
      </c>
      <c r="E36" s="1" t="s">
        <v>167</v>
      </c>
      <c r="F36" s="23">
        <v>242</v>
      </c>
      <c r="G36" s="23">
        <v>221</v>
      </c>
      <c r="H36" s="26">
        <f>200-166</f>
        <v>34</v>
      </c>
      <c r="I36" s="142">
        <v>-166</v>
      </c>
      <c r="J36"/>
      <c r="K36"/>
      <c r="L36"/>
    </row>
    <row r="37" spans="1:12" s="115" customFormat="1" ht="30" customHeight="1">
      <c r="A37" s="17"/>
      <c r="B37" s="111" t="s">
        <v>194</v>
      </c>
      <c r="C37" s="23">
        <v>928</v>
      </c>
      <c r="D37" s="17" t="s">
        <v>79</v>
      </c>
      <c r="E37" s="62" t="s">
        <v>167</v>
      </c>
      <c r="F37" s="23">
        <v>244</v>
      </c>
      <c r="G37" s="23"/>
      <c r="H37" s="26">
        <f>386.8-49.6</f>
        <v>337.2</v>
      </c>
      <c r="I37" s="142"/>
      <c r="J37"/>
      <c r="K37"/>
      <c r="L37"/>
    </row>
    <row r="38" spans="1:12" s="115" customFormat="1" ht="24.75" customHeight="1">
      <c r="A38" s="63"/>
      <c r="B38" s="170" t="s">
        <v>197</v>
      </c>
      <c r="C38" s="27">
        <v>928</v>
      </c>
      <c r="D38" s="63" t="s">
        <v>79</v>
      </c>
      <c r="E38" s="1" t="s">
        <v>167</v>
      </c>
      <c r="F38" s="318">
        <v>242</v>
      </c>
      <c r="G38" s="318">
        <v>223</v>
      </c>
      <c r="H38" s="28">
        <v>49.6</v>
      </c>
      <c r="I38" s="142">
        <v>21.2</v>
      </c>
      <c r="J38"/>
      <c r="K38"/>
      <c r="L38"/>
    </row>
    <row r="39" spans="1:12" s="115" customFormat="1" ht="12.75" customHeight="1" hidden="1">
      <c r="A39" s="17"/>
      <c r="B39" s="5" t="s">
        <v>208</v>
      </c>
      <c r="C39" s="23">
        <v>928</v>
      </c>
      <c r="D39" s="18" t="s">
        <v>79</v>
      </c>
      <c r="E39" s="1" t="s">
        <v>167</v>
      </c>
      <c r="F39" s="24">
        <v>244</v>
      </c>
      <c r="G39" s="23">
        <v>225</v>
      </c>
      <c r="H39" s="26">
        <f>30+99.2</f>
        <v>129.2</v>
      </c>
      <c r="I39" s="142">
        <v>99.2</v>
      </c>
      <c r="J39"/>
      <c r="K39"/>
      <c r="L39"/>
    </row>
    <row r="40" spans="1:12" s="115" customFormat="1" ht="12.75" customHeight="1" hidden="1">
      <c r="A40" s="17"/>
      <c r="B40" s="5" t="s">
        <v>203</v>
      </c>
      <c r="C40" s="23">
        <v>928</v>
      </c>
      <c r="D40" s="17" t="s">
        <v>79</v>
      </c>
      <c r="E40" s="1" t="s">
        <v>167</v>
      </c>
      <c r="F40" s="23">
        <v>244</v>
      </c>
      <c r="G40" s="110">
        <v>226</v>
      </c>
      <c r="H40" s="26">
        <f>56+54</f>
        <v>110</v>
      </c>
      <c r="I40" s="142">
        <v>54</v>
      </c>
      <c r="J40"/>
      <c r="K40"/>
      <c r="L40"/>
    </row>
    <row r="41" spans="1:12" s="115" customFormat="1" ht="12.75" customHeight="1" hidden="1">
      <c r="A41" s="17"/>
      <c r="B41" s="5" t="s">
        <v>213</v>
      </c>
      <c r="C41" s="23">
        <v>928</v>
      </c>
      <c r="D41" s="17" t="s">
        <v>79</v>
      </c>
      <c r="E41" s="1" t="s">
        <v>167</v>
      </c>
      <c r="F41" s="23">
        <v>244</v>
      </c>
      <c r="G41" s="110">
        <v>310</v>
      </c>
      <c r="H41" s="26">
        <v>20</v>
      </c>
      <c r="I41" s="142">
        <v>20</v>
      </c>
      <c r="J41"/>
      <c r="K41"/>
      <c r="L41"/>
    </row>
    <row r="42" spans="1:12" s="115" customFormat="1" ht="12.75" customHeight="1" hidden="1">
      <c r="A42" s="17"/>
      <c r="B42" s="5" t="s">
        <v>212</v>
      </c>
      <c r="C42" s="23">
        <v>928</v>
      </c>
      <c r="D42" s="17" t="s">
        <v>79</v>
      </c>
      <c r="E42" s="1" t="s">
        <v>167</v>
      </c>
      <c r="F42" s="23">
        <v>244</v>
      </c>
      <c r="G42" s="110">
        <v>340</v>
      </c>
      <c r="H42" s="26">
        <v>104.5</v>
      </c>
      <c r="I42" s="142">
        <v>100</v>
      </c>
      <c r="J42"/>
      <c r="K42"/>
      <c r="L42"/>
    </row>
    <row r="43" spans="1:12" s="115" customFormat="1" ht="12.75">
      <c r="A43" s="154" t="s">
        <v>103</v>
      </c>
      <c r="B43" s="155" t="s">
        <v>13</v>
      </c>
      <c r="C43" s="156">
        <v>928</v>
      </c>
      <c r="D43" s="157" t="s">
        <v>79</v>
      </c>
      <c r="E43" s="158" t="s">
        <v>166</v>
      </c>
      <c r="F43" s="156"/>
      <c r="G43" s="156"/>
      <c r="H43" s="319">
        <f>H44</f>
        <v>74.5</v>
      </c>
      <c r="I43" s="142"/>
      <c r="J43"/>
      <c r="K43"/>
      <c r="L43"/>
    </row>
    <row r="44" spans="1:12" s="115" customFormat="1" ht="12.75">
      <c r="A44" s="17" t="s">
        <v>209</v>
      </c>
      <c r="B44" s="5" t="s">
        <v>108</v>
      </c>
      <c r="C44" s="23">
        <v>928</v>
      </c>
      <c r="D44" s="17" t="s">
        <v>79</v>
      </c>
      <c r="E44" s="1" t="s">
        <v>166</v>
      </c>
      <c r="F44" s="23">
        <v>800</v>
      </c>
      <c r="G44" s="23"/>
      <c r="H44" s="26">
        <f>H45</f>
        <v>74.5</v>
      </c>
      <c r="I44" s="142"/>
      <c r="J44"/>
      <c r="K44"/>
      <c r="L44"/>
    </row>
    <row r="45" spans="1:12" s="115" customFormat="1" ht="12.75">
      <c r="A45" s="17"/>
      <c r="B45" s="7" t="s">
        <v>14</v>
      </c>
      <c r="C45" s="23">
        <v>928</v>
      </c>
      <c r="D45" s="17" t="s">
        <v>79</v>
      </c>
      <c r="E45" s="1" t="s">
        <v>166</v>
      </c>
      <c r="F45" s="23">
        <v>850</v>
      </c>
      <c r="G45" s="23"/>
      <c r="H45" s="26">
        <f>H47+H46</f>
        <v>74.5</v>
      </c>
      <c r="I45" s="142"/>
      <c r="J45"/>
      <c r="K45"/>
      <c r="L45"/>
    </row>
    <row r="46" spans="1:12" s="115" customFormat="1" ht="22.5">
      <c r="A46" s="17"/>
      <c r="B46" s="152" t="s">
        <v>245</v>
      </c>
      <c r="C46" s="23"/>
      <c r="D46" s="17" t="s">
        <v>79</v>
      </c>
      <c r="E46" s="1" t="s">
        <v>166</v>
      </c>
      <c r="F46" s="23">
        <v>851</v>
      </c>
      <c r="G46" s="23"/>
      <c r="H46" s="26">
        <v>0.5</v>
      </c>
      <c r="I46" s="142"/>
      <c r="J46"/>
      <c r="K46"/>
      <c r="L46"/>
    </row>
    <row r="47" spans="1:12" s="115" customFormat="1" ht="13.5" thickBot="1">
      <c r="A47" s="17"/>
      <c r="B47" s="7" t="s">
        <v>210</v>
      </c>
      <c r="C47" s="23">
        <v>928</v>
      </c>
      <c r="D47" s="17" t="s">
        <v>79</v>
      </c>
      <c r="E47" s="1" t="s">
        <v>166</v>
      </c>
      <c r="F47" s="23">
        <v>853</v>
      </c>
      <c r="G47" s="23"/>
      <c r="H47" s="26">
        <v>74</v>
      </c>
      <c r="I47" s="142"/>
      <c r="J47"/>
      <c r="K47"/>
      <c r="L47"/>
    </row>
    <row r="48" spans="1:12" s="115" customFormat="1" ht="13.5" hidden="1" thickBot="1">
      <c r="A48" s="16"/>
      <c r="B48" s="118" t="s">
        <v>198</v>
      </c>
      <c r="C48" s="22">
        <v>928</v>
      </c>
      <c r="D48" s="16" t="s">
        <v>79</v>
      </c>
      <c r="E48" s="1" t="s">
        <v>166</v>
      </c>
      <c r="F48" s="22">
        <v>853</v>
      </c>
      <c r="G48" s="22">
        <v>290</v>
      </c>
      <c r="H48" s="25">
        <v>74.3</v>
      </c>
      <c r="I48" s="142"/>
      <c r="J48"/>
      <c r="K48"/>
      <c r="L48"/>
    </row>
    <row r="49" spans="1:12" s="115" customFormat="1" ht="13.5" hidden="1" thickBot="1">
      <c r="A49" s="79" t="s">
        <v>219</v>
      </c>
      <c r="B49" s="80" t="s">
        <v>1</v>
      </c>
      <c r="C49" s="81">
        <v>966</v>
      </c>
      <c r="D49" s="82" t="s">
        <v>78</v>
      </c>
      <c r="E49" s="82"/>
      <c r="F49" s="81"/>
      <c r="G49" s="81"/>
      <c r="H49" s="83">
        <f>H51+H114+H119</f>
        <v>33701.8</v>
      </c>
      <c r="I49" s="142"/>
      <c r="J49"/>
      <c r="K49"/>
      <c r="L49"/>
    </row>
    <row r="50" spans="1:9" ht="13.5" thickBot="1">
      <c r="A50" s="79" t="s">
        <v>219</v>
      </c>
      <c r="B50" s="80" t="s">
        <v>1</v>
      </c>
      <c r="C50" s="81">
        <v>966</v>
      </c>
      <c r="D50" s="82" t="s">
        <v>78</v>
      </c>
      <c r="E50" s="82"/>
      <c r="F50" s="81"/>
      <c r="G50" s="81"/>
      <c r="H50" s="83">
        <f>H51+H114+H119</f>
        <v>33701.8</v>
      </c>
      <c r="I50"/>
    </row>
    <row r="51" spans="1:12" s="115" customFormat="1" ht="45.75" thickBot="1">
      <c r="A51" s="73" t="s">
        <v>15</v>
      </c>
      <c r="B51" s="74" t="s">
        <v>16</v>
      </c>
      <c r="C51" s="75">
        <v>966</v>
      </c>
      <c r="D51" s="76" t="s">
        <v>82</v>
      </c>
      <c r="E51" s="76"/>
      <c r="F51" s="75"/>
      <c r="G51" s="75"/>
      <c r="H51" s="77">
        <f>H52+H59+H93+H98</f>
        <v>29067.2</v>
      </c>
      <c r="I51" s="142"/>
      <c r="J51"/>
      <c r="K51"/>
      <c r="L51"/>
    </row>
    <row r="52" spans="1:12" s="115" customFormat="1" ht="45" customHeight="1">
      <c r="A52" s="68" t="s">
        <v>17</v>
      </c>
      <c r="B52" s="69" t="s">
        <v>18</v>
      </c>
      <c r="C52" s="70">
        <v>966</v>
      </c>
      <c r="D52" s="71" t="s">
        <v>82</v>
      </c>
      <c r="E52" s="71" t="s">
        <v>168</v>
      </c>
      <c r="F52" s="70"/>
      <c r="G52" s="70"/>
      <c r="H52" s="72">
        <f>H54</f>
        <v>1297.7</v>
      </c>
      <c r="I52" s="142"/>
      <c r="J52"/>
      <c r="K52"/>
      <c r="L52"/>
    </row>
    <row r="53" spans="1:12" s="115" customFormat="1" ht="56.25" customHeight="1">
      <c r="A53" s="17" t="s">
        <v>19</v>
      </c>
      <c r="B53" s="5" t="s">
        <v>104</v>
      </c>
      <c r="C53" s="27">
        <v>966</v>
      </c>
      <c r="D53" s="1" t="s">
        <v>82</v>
      </c>
      <c r="E53" s="1" t="s">
        <v>168</v>
      </c>
      <c r="F53" s="27">
        <v>100</v>
      </c>
      <c r="G53" s="27"/>
      <c r="H53" s="26">
        <f>H54</f>
        <v>1297.7</v>
      </c>
      <c r="I53" s="142"/>
      <c r="J53"/>
      <c r="K53"/>
      <c r="L53"/>
    </row>
    <row r="54" spans="1:8" ht="31.5" customHeight="1">
      <c r="A54" s="17"/>
      <c r="B54" s="20" t="s">
        <v>6</v>
      </c>
      <c r="C54" s="27">
        <v>966</v>
      </c>
      <c r="D54" s="1" t="s">
        <v>82</v>
      </c>
      <c r="E54" s="9" t="s">
        <v>168</v>
      </c>
      <c r="F54" s="27">
        <v>120</v>
      </c>
      <c r="G54" s="27"/>
      <c r="H54" s="26">
        <f>H55+H58</f>
        <v>1297.7</v>
      </c>
    </row>
    <row r="55" spans="1:8" ht="22.5">
      <c r="A55" s="16"/>
      <c r="B55" s="20" t="s">
        <v>205</v>
      </c>
      <c r="C55" s="27">
        <v>966</v>
      </c>
      <c r="D55" s="1" t="s">
        <v>82</v>
      </c>
      <c r="E55" s="1" t="s">
        <v>168</v>
      </c>
      <c r="F55" s="22">
        <v>121</v>
      </c>
      <c r="G55" s="22"/>
      <c r="H55" s="25">
        <v>1015</v>
      </c>
    </row>
    <row r="56" spans="1:8" ht="12.75" hidden="1">
      <c r="A56" s="16"/>
      <c r="B56" s="20" t="s">
        <v>201</v>
      </c>
      <c r="C56" s="27">
        <v>966</v>
      </c>
      <c r="D56" s="1" t="s">
        <v>82</v>
      </c>
      <c r="E56" s="1" t="s">
        <v>168</v>
      </c>
      <c r="F56" s="22">
        <v>121</v>
      </c>
      <c r="G56" s="22">
        <v>211</v>
      </c>
      <c r="H56" s="25">
        <v>942.5</v>
      </c>
    </row>
    <row r="57" spans="1:8" ht="33.75" hidden="1">
      <c r="A57" s="16"/>
      <c r="B57" s="20" t="s">
        <v>204</v>
      </c>
      <c r="C57" s="27">
        <v>966</v>
      </c>
      <c r="D57" s="1" t="s">
        <v>82</v>
      </c>
      <c r="E57" s="1" t="s">
        <v>168</v>
      </c>
      <c r="F57" s="22">
        <v>129</v>
      </c>
      <c r="G57" s="22"/>
      <c r="H57" s="25">
        <f>H58</f>
        <v>282.7</v>
      </c>
    </row>
    <row r="58" spans="1:8" ht="13.5" thickBot="1">
      <c r="A58" s="16"/>
      <c r="B58" s="20" t="s">
        <v>202</v>
      </c>
      <c r="C58" s="27">
        <v>966</v>
      </c>
      <c r="D58" s="1" t="s">
        <v>82</v>
      </c>
      <c r="E58" s="62" t="s">
        <v>168</v>
      </c>
      <c r="F58" s="22">
        <v>129</v>
      </c>
      <c r="G58" s="22">
        <v>213</v>
      </c>
      <c r="H58" s="25">
        <v>282.7</v>
      </c>
    </row>
    <row r="59" spans="1:8" ht="34.5" thickBot="1">
      <c r="A59" s="40" t="s">
        <v>20</v>
      </c>
      <c r="B59" s="41" t="s">
        <v>21</v>
      </c>
      <c r="C59" s="42">
        <v>966</v>
      </c>
      <c r="D59" s="43" t="s">
        <v>82</v>
      </c>
      <c r="E59" s="43" t="s">
        <v>169</v>
      </c>
      <c r="F59" s="42"/>
      <c r="G59" s="42"/>
      <c r="H59" s="66">
        <f>H60+H68+H83</f>
        <v>23340.8</v>
      </c>
    </row>
    <row r="60" spans="1:8" ht="44.25" customHeight="1">
      <c r="A60" s="17" t="s">
        <v>22</v>
      </c>
      <c r="B60" s="105" t="s">
        <v>104</v>
      </c>
      <c r="C60" s="45">
        <v>966</v>
      </c>
      <c r="D60" s="46" t="s">
        <v>82</v>
      </c>
      <c r="E60" s="61" t="s">
        <v>169</v>
      </c>
      <c r="F60" s="45">
        <v>100</v>
      </c>
      <c r="G60" s="45"/>
      <c r="H60" s="55">
        <f>H61</f>
        <v>18949</v>
      </c>
    </row>
    <row r="61" spans="1:8" ht="22.5">
      <c r="A61" s="17"/>
      <c r="B61" s="20" t="s">
        <v>6</v>
      </c>
      <c r="C61" s="27">
        <v>966</v>
      </c>
      <c r="D61" s="1" t="s">
        <v>82</v>
      </c>
      <c r="E61" s="1" t="s">
        <v>169</v>
      </c>
      <c r="F61" s="27">
        <v>120</v>
      </c>
      <c r="G61" s="27"/>
      <c r="H61" s="26">
        <f>H62+H66+H67</f>
        <v>18949</v>
      </c>
    </row>
    <row r="62" spans="1:8" ht="22.5">
      <c r="A62" s="16"/>
      <c r="B62" s="20" t="s">
        <v>205</v>
      </c>
      <c r="C62" s="27">
        <v>966</v>
      </c>
      <c r="D62" s="1" t="s">
        <v>82</v>
      </c>
      <c r="E62" s="1" t="s">
        <v>169</v>
      </c>
      <c r="F62" s="22">
        <v>121</v>
      </c>
      <c r="G62" s="22"/>
      <c r="H62" s="25">
        <v>14372.4</v>
      </c>
    </row>
    <row r="63" spans="1:10" ht="12.75" hidden="1">
      <c r="A63" s="16"/>
      <c r="B63" s="20" t="s">
        <v>201</v>
      </c>
      <c r="C63" s="27">
        <v>966</v>
      </c>
      <c r="D63" s="1" t="s">
        <v>82</v>
      </c>
      <c r="E63" s="1" t="s">
        <v>169</v>
      </c>
      <c r="F63" s="22">
        <v>121</v>
      </c>
      <c r="G63" s="22">
        <v>211</v>
      </c>
      <c r="H63" s="25">
        <f>16221.4-58.8</f>
        <v>16162.6</v>
      </c>
      <c r="J63">
        <v>3</v>
      </c>
    </row>
    <row r="64" spans="1:8" ht="33.75" hidden="1">
      <c r="A64" s="16"/>
      <c r="B64" s="20" t="s">
        <v>243</v>
      </c>
      <c r="C64" s="27"/>
      <c r="D64" s="1" t="s">
        <v>82</v>
      </c>
      <c r="E64" s="1" t="s">
        <v>169</v>
      </c>
      <c r="F64" s="22">
        <v>122</v>
      </c>
      <c r="G64" s="22"/>
      <c r="H64" s="25">
        <f>0.1+220</f>
        <v>220.1</v>
      </c>
    </row>
    <row r="65" spans="1:8" ht="33.75" hidden="1">
      <c r="A65" s="16"/>
      <c r="B65" s="20" t="s">
        <v>204</v>
      </c>
      <c r="C65" s="27">
        <v>966</v>
      </c>
      <c r="D65" s="1" t="s">
        <v>82</v>
      </c>
      <c r="E65" s="1" t="s">
        <v>169</v>
      </c>
      <c r="F65" s="22">
        <v>129</v>
      </c>
      <c r="G65" s="22"/>
      <c r="H65" s="25">
        <f>H67</f>
        <v>4333</v>
      </c>
    </row>
    <row r="66" spans="1:8" ht="33.75">
      <c r="A66" s="16"/>
      <c r="B66" s="20" t="s">
        <v>243</v>
      </c>
      <c r="C66" s="27"/>
      <c r="D66" s="1" t="s">
        <v>82</v>
      </c>
      <c r="E66" s="1" t="s">
        <v>169</v>
      </c>
      <c r="F66" s="22">
        <v>122</v>
      </c>
      <c r="G66" s="22"/>
      <c r="H66" s="25">
        <v>243.6</v>
      </c>
    </row>
    <row r="67" spans="1:8" ht="12.75">
      <c r="A67" s="16"/>
      <c r="B67" s="20" t="s">
        <v>202</v>
      </c>
      <c r="C67" s="27">
        <v>966</v>
      </c>
      <c r="D67" s="1" t="s">
        <v>82</v>
      </c>
      <c r="E67" s="1" t="s">
        <v>169</v>
      </c>
      <c r="F67" s="22">
        <v>129</v>
      </c>
      <c r="G67" s="22">
        <v>213</v>
      </c>
      <c r="H67" s="25">
        <v>4333</v>
      </c>
    </row>
    <row r="68" spans="1:8" ht="22.5">
      <c r="A68" s="17" t="s">
        <v>23</v>
      </c>
      <c r="B68" s="35" t="s">
        <v>24</v>
      </c>
      <c r="C68" s="27">
        <v>966</v>
      </c>
      <c r="D68" s="17" t="s">
        <v>82</v>
      </c>
      <c r="E68" s="1" t="s">
        <v>169</v>
      </c>
      <c r="F68" s="23">
        <v>200</v>
      </c>
      <c r="G68" s="23"/>
      <c r="H68" s="26">
        <f>H69</f>
        <v>4289.3</v>
      </c>
    </row>
    <row r="69" spans="1:8" ht="26.25" customHeight="1">
      <c r="A69" s="17"/>
      <c r="B69" s="5" t="s">
        <v>107</v>
      </c>
      <c r="C69" s="27">
        <v>966</v>
      </c>
      <c r="D69" s="17" t="s">
        <v>82</v>
      </c>
      <c r="E69" s="1" t="s">
        <v>169</v>
      </c>
      <c r="F69" s="23">
        <v>240</v>
      </c>
      <c r="G69" s="23"/>
      <c r="H69" s="26">
        <f>H70+H75</f>
        <v>4289.3</v>
      </c>
    </row>
    <row r="70" spans="1:8" ht="26.25" customHeight="1">
      <c r="A70" s="17"/>
      <c r="B70" s="7" t="s">
        <v>197</v>
      </c>
      <c r="C70" s="27">
        <v>966</v>
      </c>
      <c r="D70" s="1" t="s">
        <v>82</v>
      </c>
      <c r="E70" s="1" t="s">
        <v>169</v>
      </c>
      <c r="F70" s="27">
        <v>242</v>
      </c>
      <c r="G70" s="27"/>
      <c r="H70" s="26">
        <v>2263.4</v>
      </c>
    </row>
    <row r="71" spans="1:8" ht="26.25" customHeight="1" hidden="1">
      <c r="A71" s="17"/>
      <c r="B71" s="7" t="s">
        <v>206</v>
      </c>
      <c r="C71" s="27">
        <v>966</v>
      </c>
      <c r="D71" s="1" t="s">
        <v>82</v>
      </c>
      <c r="E71" s="1" t="s">
        <v>169</v>
      </c>
      <c r="F71" s="27">
        <v>242</v>
      </c>
      <c r="G71" s="27">
        <v>221</v>
      </c>
      <c r="H71" s="26">
        <f>188.5+174.9</f>
        <v>363.4</v>
      </c>
    </row>
    <row r="72" spans="1:12" s="115" customFormat="1" ht="12.75" customHeight="1" hidden="1">
      <c r="A72" s="17"/>
      <c r="B72" s="7" t="s">
        <v>203</v>
      </c>
      <c r="C72" s="27">
        <v>966</v>
      </c>
      <c r="D72" s="1" t="s">
        <v>82</v>
      </c>
      <c r="E72" s="1" t="s">
        <v>169</v>
      </c>
      <c r="F72" s="27">
        <v>242</v>
      </c>
      <c r="G72" s="27">
        <v>226</v>
      </c>
      <c r="H72" s="26">
        <f>500+22</f>
        <v>522</v>
      </c>
      <c r="I72" s="142">
        <v>174.9</v>
      </c>
      <c r="J72"/>
      <c r="K72"/>
      <c r="L72"/>
    </row>
    <row r="73" spans="1:12" s="115" customFormat="1" ht="12.75" customHeight="1" hidden="1">
      <c r="A73" s="17"/>
      <c r="B73" s="5" t="s">
        <v>213</v>
      </c>
      <c r="C73" s="23">
        <v>928</v>
      </c>
      <c r="D73" s="17" t="s">
        <v>82</v>
      </c>
      <c r="E73" s="1" t="s">
        <v>169</v>
      </c>
      <c r="F73" s="23">
        <v>242</v>
      </c>
      <c r="G73" s="110">
        <v>310</v>
      </c>
      <c r="H73" s="26">
        <v>50</v>
      </c>
      <c r="I73" s="142">
        <v>22</v>
      </c>
      <c r="J73"/>
      <c r="K73"/>
      <c r="L73"/>
    </row>
    <row r="74" spans="1:12" s="115" customFormat="1" ht="12.75" customHeight="1" hidden="1">
      <c r="A74" s="17"/>
      <c r="B74" s="5" t="s">
        <v>212</v>
      </c>
      <c r="C74" s="23">
        <v>928</v>
      </c>
      <c r="D74" s="17" t="s">
        <v>82</v>
      </c>
      <c r="E74" s="1" t="s">
        <v>169</v>
      </c>
      <c r="F74" s="23">
        <v>242</v>
      </c>
      <c r="G74" s="110">
        <v>340</v>
      </c>
      <c r="H74" s="26">
        <v>100</v>
      </c>
      <c r="I74" s="142">
        <v>50</v>
      </c>
      <c r="J74"/>
      <c r="K74"/>
      <c r="L74"/>
    </row>
    <row r="75" spans="1:12" s="115" customFormat="1" ht="29.25" customHeight="1">
      <c r="A75" s="17"/>
      <c r="B75" s="111" t="s">
        <v>194</v>
      </c>
      <c r="C75" s="27">
        <v>966</v>
      </c>
      <c r="D75" s="1" t="s">
        <v>82</v>
      </c>
      <c r="E75" s="1" t="s">
        <v>169</v>
      </c>
      <c r="F75" s="27">
        <v>244</v>
      </c>
      <c r="G75" s="27"/>
      <c r="H75" s="26">
        <v>2025.9</v>
      </c>
      <c r="I75" s="142">
        <v>100</v>
      </c>
      <c r="J75">
        <v>2000</v>
      </c>
      <c r="K75"/>
      <c r="L75"/>
    </row>
    <row r="76" spans="1:12" s="115" customFormat="1" ht="26.25" customHeight="1" hidden="1">
      <c r="A76" s="17"/>
      <c r="B76" s="5" t="s">
        <v>206</v>
      </c>
      <c r="C76" s="27">
        <v>966</v>
      </c>
      <c r="D76" s="16" t="s">
        <v>82</v>
      </c>
      <c r="E76" s="1" t="s">
        <v>169</v>
      </c>
      <c r="F76" s="22">
        <v>244</v>
      </c>
      <c r="G76" s="22">
        <v>221</v>
      </c>
      <c r="H76" s="320">
        <f>161+439</f>
        <v>600</v>
      </c>
      <c r="I76" s="142"/>
      <c r="J76"/>
      <c r="K76"/>
      <c r="L76"/>
    </row>
    <row r="77" spans="1:12" s="115" customFormat="1" ht="12.75" customHeight="1" hidden="1">
      <c r="A77" s="17"/>
      <c r="B77" s="5" t="s">
        <v>211</v>
      </c>
      <c r="C77" s="27">
        <v>966</v>
      </c>
      <c r="D77" s="16" t="s">
        <v>82</v>
      </c>
      <c r="E77" s="1" t="s">
        <v>169</v>
      </c>
      <c r="F77" s="22">
        <v>244</v>
      </c>
      <c r="G77" s="23">
        <v>222</v>
      </c>
      <c r="H77" s="134">
        <f>290.6+29.4-220</f>
        <v>100</v>
      </c>
      <c r="I77" s="142">
        <v>439</v>
      </c>
      <c r="J77"/>
      <c r="K77"/>
      <c r="L77"/>
    </row>
    <row r="78" spans="1:12" s="115" customFormat="1" ht="12.75" customHeight="1" hidden="1">
      <c r="A78" s="17"/>
      <c r="B78" s="6" t="s">
        <v>207</v>
      </c>
      <c r="C78" s="27">
        <v>966</v>
      </c>
      <c r="D78" s="16" t="s">
        <v>82</v>
      </c>
      <c r="E78" s="1" t="s">
        <v>169</v>
      </c>
      <c r="F78" s="22">
        <v>244</v>
      </c>
      <c r="G78" s="23">
        <v>223</v>
      </c>
      <c r="H78" s="134">
        <f>100-50</f>
        <v>50</v>
      </c>
      <c r="I78" s="142">
        <v>29.4</v>
      </c>
      <c r="J78"/>
      <c r="K78"/>
      <c r="L78"/>
    </row>
    <row r="79" spans="1:12" s="115" customFormat="1" ht="12.75" customHeight="1" hidden="1">
      <c r="A79" s="17"/>
      <c r="B79" s="6" t="s">
        <v>208</v>
      </c>
      <c r="C79" s="27">
        <v>966</v>
      </c>
      <c r="D79" s="16" t="s">
        <v>82</v>
      </c>
      <c r="E79" s="1" t="s">
        <v>169</v>
      </c>
      <c r="F79" s="22">
        <v>244</v>
      </c>
      <c r="G79" s="23">
        <v>225</v>
      </c>
      <c r="H79" s="134">
        <f>98.4+100.1+1000</f>
        <v>1198.5</v>
      </c>
      <c r="I79" s="142">
        <v>-50</v>
      </c>
      <c r="J79"/>
      <c r="K79"/>
      <c r="L79"/>
    </row>
    <row r="80" spans="1:12" s="115" customFormat="1" ht="12.75" customHeight="1" hidden="1">
      <c r="A80" s="17"/>
      <c r="B80" s="5" t="s">
        <v>203</v>
      </c>
      <c r="C80" s="27">
        <v>966</v>
      </c>
      <c r="D80" s="16" t="s">
        <v>82</v>
      </c>
      <c r="E80" s="1" t="s">
        <v>169</v>
      </c>
      <c r="F80" s="22">
        <v>244</v>
      </c>
      <c r="G80" s="23">
        <v>226</v>
      </c>
      <c r="H80" s="134">
        <f>922.4-492.9</f>
        <v>429.5</v>
      </c>
      <c r="I80" s="142">
        <v>100.1</v>
      </c>
      <c r="J80"/>
      <c r="K80"/>
      <c r="L80"/>
    </row>
    <row r="81" spans="1:12" s="115" customFormat="1" ht="12.75" customHeight="1" hidden="1">
      <c r="A81" s="17"/>
      <c r="B81" s="5" t="s">
        <v>213</v>
      </c>
      <c r="C81" s="27">
        <v>966</v>
      </c>
      <c r="D81" s="17" t="s">
        <v>82</v>
      </c>
      <c r="E81" s="1" t="s">
        <v>169</v>
      </c>
      <c r="F81" s="23">
        <v>244</v>
      </c>
      <c r="G81" s="23">
        <v>310</v>
      </c>
      <c r="H81" s="134">
        <f>202.4-172.4+3430.1-25.5-300-0.1-190</f>
        <v>2944.5</v>
      </c>
      <c r="I81" s="142">
        <v>-492.9</v>
      </c>
      <c r="J81"/>
      <c r="K81"/>
      <c r="L81"/>
    </row>
    <row r="82" spans="1:12" s="115" customFormat="1" ht="12.75" customHeight="1" hidden="1">
      <c r="A82" s="17"/>
      <c r="B82" s="5" t="s">
        <v>212</v>
      </c>
      <c r="C82" s="27">
        <v>966</v>
      </c>
      <c r="D82" s="17" t="s">
        <v>82</v>
      </c>
      <c r="E82" s="1" t="s">
        <v>169</v>
      </c>
      <c r="F82" s="23">
        <v>244</v>
      </c>
      <c r="G82" s="23">
        <v>340</v>
      </c>
      <c r="H82" s="134">
        <f>224.2+165.8</f>
        <v>390</v>
      </c>
      <c r="I82" s="142">
        <v>-172.4</v>
      </c>
      <c r="J82"/>
      <c r="K82"/>
      <c r="L82"/>
    </row>
    <row r="83" spans="1:12" s="115" customFormat="1" ht="12.75" customHeight="1">
      <c r="A83" s="1" t="s">
        <v>218</v>
      </c>
      <c r="B83" s="7" t="s">
        <v>108</v>
      </c>
      <c r="C83" s="27">
        <v>966</v>
      </c>
      <c r="D83" s="1" t="s">
        <v>82</v>
      </c>
      <c r="E83" s="1" t="s">
        <v>169</v>
      </c>
      <c r="F83" s="110">
        <v>800</v>
      </c>
      <c r="G83" s="110"/>
      <c r="H83" s="26">
        <f>H84+H88</f>
        <v>102.5</v>
      </c>
      <c r="I83" s="142">
        <v>165.8</v>
      </c>
      <c r="J83"/>
      <c r="K83"/>
      <c r="L83"/>
    </row>
    <row r="84" spans="1:12" s="115" customFormat="1" ht="12.75">
      <c r="A84" s="9"/>
      <c r="B84" s="8" t="s">
        <v>95</v>
      </c>
      <c r="C84" s="27">
        <v>966</v>
      </c>
      <c r="D84" s="1" t="s">
        <v>82</v>
      </c>
      <c r="E84" s="1" t="s">
        <v>169</v>
      </c>
      <c r="F84" s="23">
        <v>830</v>
      </c>
      <c r="G84" s="23"/>
      <c r="H84" s="26">
        <f>H85</f>
        <v>100</v>
      </c>
      <c r="I84" s="142"/>
      <c r="J84"/>
      <c r="K84"/>
      <c r="L84"/>
    </row>
    <row r="85" spans="1:12" s="115" customFormat="1" ht="78.75">
      <c r="A85" s="9"/>
      <c r="B85" s="112" t="s">
        <v>200</v>
      </c>
      <c r="C85" s="29">
        <v>966</v>
      </c>
      <c r="D85" s="9" t="s">
        <v>82</v>
      </c>
      <c r="E85" s="1" t="s">
        <v>169</v>
      </c>
      <c r="F85" s="22">
        <v>831</v>
      </c>
      <c r="G85" s="22"/>
      <c r="H85" s="25">
        <f>H86</f>
        <v>100</v>
      </c>
      <c r="I85" s="142"/>
      <c r="J85"/>
      <c r="K85"/>
      <c r="L85"/>
    </row>
    <row r="86" spans="1:12" s="115" customFormat="1" ht="66" customHeight="1" hidden="1">
      <c r="A86" s="9"/>
      <c r="B86" s="118" t="s">
        <v>198</v>
      </c>
      <c r="C86" s="29">
        <v>966</v>
      </c>
      <c r="D86" s="9" t="s">
        <v>82</v>
      </c>
      <c r="E86" s="1" t="s">
        <v>169</v>
      </c>
      <c r="F86" s="22">
        <v>831</v>
      </c>
      <c r="G86" s="22">
        <v>290</v>
      </c>
      <c r="H86" s="25">
        <v>100</v>
      </c>
      <c r="I86" s="142"/>
      <c r="J86"/>
      <c r="K86"/>
      <c r="L86"/>
    </row>
    <row r="87" spans="1:12" s="115" customFormat="1" ht="12.75" customHeight="1" hidden="1">
      <c r="A87" s="9" t="s">
        <v>226</v>
      </c>
      <c r="B87" s="118" t="s">
        <v>14</v>
      </c>
      <c r="C87" s="27">
        <v>966</v>
      </c>
      <c r="D87" s="1" t="s">
        <v>82</v>
      </c>
      <c r="E87" s="9" t="s">
        <v>169</v>
      </c>
      <c r="F87" s="23">
        <v>850</v>
      </c>
      <c r="G87" s="23"/>
      <c r="H87" s="26">
        <f>H90+H89</f>
        <v>2.5</v>
      </c>
      <c r="I87" s="142"/>
      <c r="J87"/>
      <c r="K87"/>
      <c r="L87"/>
    </row>
    <row r="88" spans="1:12" s="115" customFormat="1" ht="15" customHeight="1">
      <c r="A88" s="9"/>
      <c r="B88" s="255" t="s">
        <v>14</v>
      </c>
      <c r="C88" s="29"/>
      <c r="D88" s="1" t="s">
        <v>82</v>
      </c>
      <c r="E88" s="9" t="s">
        <v>169</v>
      </c>
      <c r="F88" s="23">
        <v>850</v>
      </c>
      <c r="G88" s="22"/>
      <c r="H88" s="25">
        <f>H89+H90</f>
        <v>2.5</v>
      </c>
      <c r="I88" s="142"/>
      <c r="J88"/>
      <c r="K88"/>
      <c r="L88"/>
    </row>
    <row r="89" spans="1:12" s="115" customFormat="1" ht="22.5">
      <c r="A89" s="9"/>
      <c r="B89" s="143" t="s">
        <v>245</v>
      </c>
      <c r="C89" s="29"/>
      <c r="D89" s="1" t="s">
        <v>82</v>
      </c>
      <c r="E89" s="9" t="s">
        <v>169</v>
      </c>
      <c r="F89" s="23">
        <v>851</v>
      </c>
      <c r="G89" s="22"/>
      <c r="H89" s="25">
        <v>0.5</v>
      </c>
      <c r="I89" s="142"/>
      <c r="J89"/>
      <c r="K89"/>
      <c r="L89"/>
    </row>
    <row r="90" spans="1:12" s="115" customFormat="1" ht="12.75">
      <c r="A90" s="9"/>
      <c r="B90" s="112" t="s">
        <v>210</v>
      </c>
      <c r="C90" s="29">
        <v>966</v>
      </c>
      <c r="D90" s="9" t="s">
        <v>82</v>
      </c>
      <c r="E90" s="1" t="s">
        <v>169</v>
      </c>
      <c r="F90" s="22">
        <v>853</v>
      </c>
      <c r="G90" s="22"/>
      <c r="H90" s="25">
        <f>H91</f>
        <v>2</v>
      </c>
      <c r="I90" s="142"/>
      <c r="J90">
        <v>2</v>
      </c>
      <c r="K90"/>
      <c r="L90"/>
    </row>
    <row r="91" spans="1:12" s="115" customFormat="1" ht="13.5" hidden="1" thickBot="1">
      <c r="A91" s="9"/>
      <c r="B91" s="118" t="s">
        <v>198</v>
      </c>
      <c r="C91" s="29">
        <v>966</v>
      </c>
      <c r="D91" s="9" t="s">
        <v>82</v>
      </c>
      <c r="E91" s="106" t="s">
        <v>169</v>
      </c>
      <c r="F91" s="22">
        <v>853</v>
      </c>
      <c r="G91" s="22">
        <v>290</v>
      </c>
      <c r="H91" s="25">
        <f>1+1</f>
        <v>2</v>
      </c>
      <c r="I91" s="142"/>
      <c r="J91"/>
      <c r="K91"/>
      <c r="L91"/>
    </row>
    <row r="92" spans="1:8" ht="12.75" customHeight="1" hidden="1" thickBot="1">
      <c r="A92" s="40" t="s">
        <v>220</v>
      </c>
      <c r="B92" s="67" t="s">
        <v>127</v>
      </c>
      <c r="C92" s="42">
        <v>966</v>
      </c>
      <c r="D92" s="43" t="s">
        <v>82</v>
      </c>
      <c r="E92" s="43" t="s">
        <v>223</v>
      </c>
      <c r="F92" s="42"/>
      <c r="G92" s="42"/>
      <c r="H92" s="66">
        <f>H94</f>
        <v>6.5</v>
      </c>
    </row>
    <row r="93" spans="1:8" ht="69.75" customHeight="1">
      <c r="A93" s="254" t="s">
        <v>220</v>
      </c>
      <c r="B93" s="256" t="s">
        <v>429</v>
      </c>
      <c r="C93" s="156"/>
      <c r="D93" s="157" t="s">
        <v>82</v>
      </c>
      <c r="E93" s="157" t="s">
        <v>223</v>
      </c>
      <c r="F93" s="156">
        <v>200</v>
      </c>
      <c r="G93" s="156"/>
      <c r="H93" s="321">
        <f>H94</f>
        <v>6.5</v>
      </c>
    </row>
    <row r="94" spans="1:8" ht="28.5" customHeight="1">
      <c r="A94" s="62" t="s">
        <v>221</v>
      </c>
      <c r="B94" s="123" t="s">
        <v>24</v>
      </c>
      <c r="C94" s="45">
        <v>966</v>
      </c>
      <c r="D94" s="46" t="s">
        <v>82</v>
      </c>
      <c r="E94" s="62" t="s">
        <v>223</v>
      </c>
      <c r="F94" s="45">
        <v>200</v>
      </c>
      <c r="G94" s="45"/>
      <c r="H94" s="55">
        <f>H95</f>
        <v>6.5</v>
      </c>
    </row>
    <row r="95" spans="1:8" ht="27" customHeight="1">
      <c r="A95" s="1"/>
      <c r="B95" s="5" t="s">
        <v>107</v>
      </c>
      <c r="C95" s="110">
        <v>966</v>
      </c>
      <c r="D95" s="108" t="s">
        <v>82</v>
      </c>
      <c r="E95" s="1" t="s">
        <v>223</v>
      </c>
      <c r="F95" s="110">
        <v>240</v>
      </c>
      <c r="G95" s="110"/>
      <c r="H95" s="26">
        <f>H96</f>
        <v>6.5</v>
      </c>
    </row>
    <row r="96" spans="1:8" ht="23.25" customHeight="1" thickBot="1">
      <c r="A96" s="9"/>
      <c r="B96" s="120" t="s">
        <v>194</v>
      </c>
      <c r="C96" s="121">
        <v>966</v>
      </c>
      <c r="D96" s="122" t="s">
        <v>82</v>
      </c>
      <c r="E96" s="9" t="s">
        <v>223</v>
      </c>
      <c r="F96" s="121">
        <v>244</v>
      </c>
      <c r="G96" s="121"/>
      <c r="H96" s="25">
        <v>6.5</v>
      </c>
    </row>
    <row r="97" spans="1:8" ht="24" customHeight="1" hidden="1" thickBot="1">
      <c r="A97" s="56"/>
      <c r="B97" s="6" t="s">
        <v>212</v>
      </c>
      <c r="C97" s="57">
        <v>966</v>
      </c>
      <c r="D97" s="46" t="s">
        <v>82</v>
      </c>
      <c r="E97" s="62" t="s">
        <v>223</v>
      </c>
      <c r="F97" s="45">
        <v>244</v>
      </c>
      <c r="G97" s="45">
        <v>340</v>
      </c>
      <c r="H97" s="55">
        <v>6</v>
      </c>
    </row>
    <row r="98" spans="1:8" ht="33.75">
      <c r="A98" s="68" t="s">
        <v>93</v>
      </c>
      <c r="B98" s="69" t="s">
        <v>427</v>
      </c>
      <c r="C98" s="70"/>
      <c r="D98" s="71" t="s">
        <v>82</v>
      </c>
      <c r="E98" s="71" t="s">
        <v>224</v>
      </c>
      <c r="F98" s="70"/>
      <c r="G98" s="70"/>
      <c r="H98" s="72">
        <f>H99+H107</f>
        <v>4422.2</v>
      </c>
    </row>
    <row r="99" spans="1:8" ht="54.75" customHeight="1">
      <c r="A99" s="1" t="s">
        <v>94</v>
      </c>
      <c r="B99" s="7" t="s">
        <v>104</v>
      </c>
      <c r="C99" s="27">
        <v>966</v>
      </c>
      <c r="D99" s="1" t="s">
        <v>82</v>
      </c>
      <c r="E99" s="1" t="s">
        <v>224</v>
      </c>
      <c r="F99" s="27">
        <v>100</v>
      </c>
      <c r="G99" s="27"/>
      <c r="H99" s="26">
        <f>H100</f>
        <v>4228.2</v>
      </c>
    </row>
    <row r="100" spans="1:8" ht="36" customHeight="1">
      <c r="A100" s="17"/>
      <c r="B100" s="20" t="s">
        <v>6</v>
      </c>
      <c r="C100" s="27">
        <v>966</v>
      </c>
      <c r="D100" s="9" t="s">
        <v>82</v>
      </c>
      <c r="E100" s="9" t="s">
        <v>224</v>
      </c>
      <c r="F100" s="27">
        <v>120</v>
      </c>
      <c r="G100" s="27"/>
      <c r="H100" s="26">
        <f>H101+H103+H104</f>
        <v>4228.2</v>
      </c>
    </row>
    <row r="101" spans="1:8" ht="22.5">
      <c r="A101" s="16"/>
      <c r="B101" s="20" t="s">
        <v>205</v>
      </c>
      <c r="C101" s="27">
        <v>966</v>
      </c>
      <c r="D101" s="9" t="s">
        <v>82</v>
      </c>
      <c r="E101" s="9" t="s">
        <v>224</v>
      </c>
      <c r="F101" s="22">
        <v>121</v>
      </c>
      <c r="G101" s="22"/>
      <c r="H101" s="25">
        <v>3166.8</v>
      </c>
    </row>
    <row r="102" spans="1:8" ht="12.75" hidden="1">
      <c r="A102" s="16"/>
      <c r="B102" s="20" t="s">
        <v>201</v>
      </c>
      <c r="C102" s="27">
        <v>966</v>
      </c>
      <c r="D102" s="9" t="s">
        <v>82</v>
      </c>
      <c r="E102" s="9" t="s">
        <v>224</v>
      </c>
      <c r="F102" s="22">
        <v>121</v>
      </c>
      <c r="G102" s="22">
        <v>211</v>
      </c>
      <c r="H102" s="25">
        <v>2940.6</v>
      </c>
    </row>
    <row r="103" spans="1:8" ht="33.75">
      <c r="A103" s="16"/>
      <c r="B103" s="20" t="s">
        <v>243</v>
      </c>
      <c r="C103" s="27"/>
      <c r="D103" s="9" t="s">
        <v>82</v>
      </c>
      <c r="E103" s="9" t="s">
        <v>224</v>
      </c>
      <c r="F103" s="22">
        <v>122</v>
      </c>
      <c r="G103" s="22"/>
      <c r="H103" s="25">
        <v>105</v>
      </c>
    </row>
    <row r="104" spans="1:10" ht="33.75">
      <c r="A104" s="16"/>
      <c r="B104" s="20" t="s">
        <v>204</v>
      </c>
      <c r="C104" s="27">
        <v>966</v>
      </c>
      <c r="D104" s="9" t="s">
        <v>82</v>
      </c>
      <c r="E104" s="9" t="s">
        <v>224</v>
      </c>
      <c r="F104" s="22">
        <v>129</v>
      </c>
      <c r="G104" s="22"/>
      <c r="H104" s="25">
        <v>956.4</v>
      </c>
      <c r="J104" t="s">
        <v>244</v>
      </c>
    </row>
    <row r="105" spans="1:8" ht="12.75" hidden="1">
      <c r="A105" s="16"/>
      <c r="B105" s="20" t="s">
        <v>202</v>
      </c>
      <c r="C105" s="27">
        <v>966</v>
      </c>
      <c r="D105" s="9" t="s">
        <v>82</v>
      </c>
      <c r="E105" s="9" t="s">
        <v>224</v>
      </c>
      <c r="F105" s="22">
        <v>129</v>
      </c>
      <c r="G105" s="22">
        <v>213</v>
      </c>
      <c r="H105" s="25">
        <v>888.1</v>
      </c>
    </row>
    <row r="106" spans="1:8" ht="22.5" hidden="1">
      <c r="A106" s="9" t="s">
        <v>222</v>
      </c>
      <c r="B106" s="111" t="s">
        <v>24</v>
      </c>
      <c r="C106" s="27">
        <v>966</v>
      </c>
      <c r="D106" s="1" t="s">
        <v>82</v>
      </c>
      <c r="E106" s="9" t="s">
        <v>224</v>
      </c>
      <c r="F106" s="27">
        <v>200</v>
      </c>
      <c r="G106" s="27"/>
      <c r="H106" s="26">
        <f>H108</f>
        <v>194</v>
      </c>
    </row>
    <row r="107" spans="1:8" ht="22.5">
      <c r="A107" s="9" t="s">
        <v>222</v>
      </c>
      <c r="B107" s="111" t="s">
        <v>24</v>
      </c>
      <c r="C107" s="27"/>
      <c r="D107" s="1" t="s">
        <v>82</v>
      </c>
      <c r="E107" s="9" t="s">
        <v>224</v>
      </c>
      <c r="F107" s="27">
        <v>200</v>
      </c>
      <c r="G107" s="27"/>
      <c r="H107" s="26">
        <f>H108</f>
        <v>194</v>
      </c>
    </row>
    <row r="108" spans="1:8" ht="22.5">
      <c r="A108" s="9"/>
      <c r="B108" s="5" t="s">
        <v>107</v>
      </c>
      <c r="C108" s="27">
        <v>966</v>
      </c>
      <c r="D108" s="1" t="s">
        <v>82</v>
      </c>
      <c r="E108" s="9" t="s">
        <v>224</v>
      </c>
      <c r="F108" s="27">
        <v>240</v>
      </c>
      <c r="G108" s="27"/>
      <c r="H108" s="26">
        <f>H109+H111</f>
        <v>194</v>
      </c>
    </row>
    <row r="109" spans="1:8" ht="22.5">
      <c r="A109" s="9"/>
      <c r="B109" s="7" t="s">
        <v>197</v>
      </c>
      <c r="C109" s="27">
        <v>966</v>
      </c>
      <c r="D109" s="1" t="s">
        <v>82</v>
      </c>
      <c r="E109" s="9" t="s">
        <v>224</v>
      </c>
      <c r="F109" s="27">
        <v>242</v>
      </c>
      <c r="G109" s="27"/>
      <c r="H109" s="26">
        <v>150</v>
      </c>
    </row>
    <row r="110" spans="1:8" ht="12.75" hidden="1">
      <c r="A110" s="17"/>
      <c r="B110" s="7" t="s">
        <v>206</v>
      </c>
      <c r="C110" s="27">
        <v>966</v>
      </c>
      <c r="D110" s="1" t="s">
        <v>82</v>
      </c>
      <c r="E110" s="9" t="s">
        <v>224</v>
      </c>
      <c r="F110" s="27">
        <v>242</v>
      </c>
      <c r="G110" s="27">
        <v>221</v>
      </c>
      <c r="H110" s="26">
        <f>87+3</f>
        <v>90</v>
      </c>
    </row>
    <row r="111" spans="1:12" s="115" customFormat="1" ht="23.25" thickBot="1">
      <c r="A111" s="17"/>
      <c r="B111" s="111" t="s">
        <v>194</v>
      </c>
      <c r="C111" s="27">
        <v>966</v>
      </c>
      <c r="D111" s="1" t="s">
        <v>82</v>
      </c>
      <c r="E111" s="9" t="s">
        <v>224</v>
      </c>
      <c r="F111" s="27">
        <v>244</v>
      </c>
      <c r="G111" s="27"/>
      <c r="H111" s="26">
        <v>44</v>
      </c>
      <c r="I111" s="142">
        <v>3</v>
      </c>
      <c r="J111"/>
      <c r="K111"/>
      <c r="L111"/>
    </row>
    <row r="112" spans="1:12" s="115" customFormat="1" ht="26.25" customHeight="1" hidden="1">
      <c r="A112" s="17"/>
      <c r="B112" s="5" t="s">
        <v>206</v>
      </c>
      <c r="C112" s="27">
        <v>966</v>
      </c>
      <c r="D112" s="1" t="s">
        <v>82</v>
      </c>
      <c r="E112" s="9" t="s">
        <v>224</v>
      </c>
      <c r="F112" s="22">
        <v>244</v>
      </c>
      <c r="G112" s="22">
        <v>221</v>
      </c>
      <c r="H112" s="25">
        <v>96.9</v>
      </c>
      <c r="I112" s="142"/>
      <c r="J112" t="s">
        <v>244</v>
      </c>
      <c r="K112"/>
      <c r="L112"/>
    </row>
    <row r="113" spans="1:12" s="115" customFormat="1" ht="12.75" customHeight="1" hidden="1" thickBot="1">
      <c r="A113" s="17"/>
      <c r="B113" s="6" t="s">
        <v>212</v>
      </c>
      <c r="C113" s="27">
        <v>966</v>
      </c>
      <c r="D113" s="1" t="s">
        <v>82</v>
      </c>
      <c r="E113" s="9" t="s">
        <v>224</v>
      </c>
      <c r="F113" s="22">
        <v>244</v>
      </c>
      <c r="G113" s="23">
        <v>340</v>
      </c>
      <c r="H113" s="26">
        <v>90.6</v>
      </c>
      <c r="I113" s="142"/>
      <c r="J113"/>
      <c r="K113"/>
      <c r="L113"/>
    </row>
    <row r="114" spans="1:12" s="115" customFormat="1" ht="15.75" customHeight="1" thickBot="1">
      <c r="A114" s="73" t="s">
        <v>25</v>
      </c>
      <c r="B114" s="74" t="s">
        <v>26</v>
      </c>
      <c r="C114" s="75">
        <v>966</v>
      </c>
      <c r="D114" s="76" t="s">
        <v>83</v>
      </c>
      <c r="E114" s="76"/>
      <c r="F114" s="75"/>
      <c r="G114" s="75"/>
      <c r="H114" s="77">
        <f>H115</f>
        <v>50</v>
      </c>
      <c r="I114" s="142"/>
      <c r="J114"/>
      <c r="K114"/>
      <c r="L114"/>
    </row>
    <row r="115" spans="1:12" s="115" customFormat="1" ht="13.5" thickBot="1">
      <c r="A115" s="40" t="s">
        <v>92</v>
      </c>
      <c r="B115" s="78" t="s">
        <v>27</v>
      </c>
      <c r="C115" s="42">
        <v>966</v>
      </c>
      <c r="D115" s="43" t="s">
        <v>83</v>
      </c>
      <c r="E115" s="43" t="s">
        <v>170</v>
      </c>
      <c r="F115" s="42"/>
      <c r="G115" s="42"/>
      <c r="H115" s="66">
        <f>H116</f>
        <v>50</v>
      </c>
      <c r="I115" s="142"/>
      <c r="J115"/>
      <c r="K115"/>
      <c r="L115"/>
    </row>
    <row r="116" spans="1:12" s="115" customFormat="1" ht="12.75">
      <c r="A116" s="16" t="s">
        <v>28</v>
      </c>
      <c r="B116" s="34" t="s">
        <v>108</v>
      </c>
      <c r="C116" s="22">
        <v>966</v>
      </c>
      <c r="D116" s="16" t="s">
        <v>83</v>
      </c>
      <c r="E116" s="61" t="s">
        <v>170</v>
      </c>
      <c r="F116" s="22">
        <v>800</v>
      </c>
      <c r="G116" s="22"/>
      <c r="H116" s="25">
        <f>H117</f>
        <v>50</v>
      </c>
      <c r="I116" s="142"/>
      <c r="J116"/>
      <c r="K116"/>
      <c r="L116"/>
    </row>
    <row r="117" spans="1:12" s="115" customFormat="1" ht="12.75" customHeight="1" thickBot="1">
      <c r="A117" s="17"/>
      <c r="B117" s="5" t="s">
        <v>29</v>
      </c>
      <c r="C117" s="23">
        <v>966</v>
      </c>
      <c r="D117" s="17" t="s">
        <v>83</v>
      </c>
      <c r="E117" s="1" t="s">
        <v>170</v>
      </c>
      <c r="F117" s="23">
        <v>870</v>
      </c>
      <c r="G117" s="23"/>
      <c r="H117" s="26">
        <v>50</v>
      </c>
      <c r="I117" s="142"/>
      <c r="J117" t="s">
        <v>249</v>
      </c>
      <c r="K117"/>
      <c r="L117"/>
    </row>
    <row r="118" spans="1:12" s="115" customFormat="1" ht="13.5" hidden="1" thickBot="1">
      <c r="A118" s="113"/>
      <c r="B118" s="118" t="s">
        <v>198</v>
      </c>
      <c r="C118" s="27">
        <v>966</v>
      </c>
      <c r="D118" s="17" t="s">
        <v>83</v>
      </c>
      <c r="E118" s="106" t="s">
        <v>170</v>
      </c>
      <c r="F118" s="23">
        <v>870</v>
      </c>
      <c r="G118" s="45">
        <v>290</v>
      </c>
      <c r="H118" s="114">
        <f>100+190</f>
        <v>290</v>
      </c>
      <c r="I118" s="142"/>
      <c r="J118"/>
      <c r="K118"/>
      <c r="L118"/>
    </row>
    <row r="119" spans="1:12" s="115" customFormat="1" ht="13.5" thickBot="1">
      <c r="A119" s="73" t="s">
        <v>30</v>
      </c>
      <c r="B119" s="74" t="s">
        <v>13</v>
      </c>
      <c r="C119" s="75">
        <v>966</v>
      </c>
      <c r="D119" s="76" t="s">
        <v>81</v>
      </c>
      <c r="E119" s="76"/>
      <c r="F119" s="75"/>
      <c r="G119" s="75"/>
      <c r="H119" s="77">
        <f>H120+H125+H130+H135+H141+H146+H151+H156+H161+H165</f>
        <v>4584.6</v>
      </c>
      <c r="I119" s="142"/>
      <c r="J119"/>
      <c r="K119"/>
      <c r="L119"/>
    </row>
    <row r="120" spans="1:12" s="115" customFormat="1" ht="43.5" customHeight="1" thickBot="1">
      <c r="A120" s="40" t="s">
        <v>31</v>
      </c>
      <c r="B120" s="41" t="s">
        <v>114</v>
      </c>
      <c r="C120" s="42">
        <v>966</v>
      </c>
      <c r="D120" s="43" t="s">
        <v>81</v>
      </c>
      <c r="E120" s="43" t="s">
        <v>171</v>
      </c>
      <c r="F120" s="42"/>
      <c r="G120" s="42"/>
      <c r="H120" s="66">
        <f>H121</f>
        <v>200</v>
      </c>
      <c r="I120" s="142"/>
      <c r="J120"/>
      <c r="K120"/>
      <c r="L120"/>
    </row>
    <row r="121" spans="1:12" s="115" customFormat="1" ht="22.5">
      <c r="A121" s="16" t="s">
        <v>32</v>
      </c>
      <c r="B121" s="33" t="s">
        <v>24</v>
      </c>
      <c r="C121" s="22">
        <v>966</v>
      </c>
      <c r="D121" s="16" t="s">
        <v>81</v>
      </c>
      <c r="E121" s="61" t="s">
        <v>171</v>
      </c>
      <c r="F121" s="22">
        <v>200</v>
      </c>
      <c r="G121" s="22"/>
      <c r="H121" s="25">
        <f>H122</f>
        <v>200</v>
      </c>
      <c r="I121" s="142"/>
      <c r="J121"/>
      <c r="K121"/>
      <c r="L121"/>
    </row>
    <row r="122" spans="1:12" s="115" customFormat="1" ht="22.5">
      <c r="A122" s="16"/>
      <c r="B122" s="5" t="s">
        <v>107</v>
      </c>
      <c r="C122" s="22">
        <v>966</v>
      </c>
      <c r="D122" s="16" t="s">
        <v>81</v>
      </c>
      <c r="E122" s="1" t="s">
        <v>171</v>
      </c>
      <c r="F122" s="22">
        <v>240</v>
      </c>
      <c r="G122" s="22"/>
      <c r="H122" s="25">
        <f>H123</f>
        <v>200</v>
      </c>
      <c r="I122" s="142"/>
      <c r="J122"/>
      <c r="K122"/>
      <c r="L122"/>
    </row>
    <row r="123" spans="1:12" s="115" customFormat="1" ht="23.25" thickBot="1">
      <c r="A123" s="16"/>
      <c r="B123" s="35" t="s">
        <v>194</v>
      </c>
      <c r="C123" s="22">
        <v>966</v>
      </c>
      <c r="D123" s="16" t="s">
        <v>81</v>
      </c>
      <c r="E123" s="1" t="s">
        <v>171</v>
      </c>
      <c r="F123" s="22">
        <v>244</v>
      </c>
      <c r="G123" s="22"/>
      <c r="H123" s="25">
        <v>200</v>
      </c>
      <c r="I123" s="142"/>
      <c r="J123"/>
      <c r="K123"/>
      <c r="L123"/>
    </row>
    <row r="124" spans="1:8" ht="13.5" hidden="1" thickBot="1">
      <c r="A124" s="46"/>
      <c r="B124" s="6" t="s">
        <v>203</v>
      </c>
      <c r="C124" s="45">
        <v>966</v>
      </c>
      <c r="D124" s="46" t="s">
        <v>81</v>
      </c>
      <c r="E124" s="62" t="s">
        <v>171</v>
      </c>
      <c r="F124" s="45">
        <v>244</v>
      </c>
      <c r="G124" s="126">
        <v>226</v>
      </c>
      <c r="H124" s="55">
        <v>100</v>
      </c>
    </row>
    <row r="125" spans="1:8" ht="57" thickBot="1">
      <c r="A125" s="40" t="s">
        <v>33</v>
      </c>
      <c r="B125" s="41" t="s">
        <v>120</v>
      </c>
      <c r="C125" s="42">
        <v>966</v>
      </c>
      <c r="D125" s="43" t="s">
        <v>81</v>
      </c>
      <c r="E125" s="43" t="s">
        <v>172</v>
      </c>
      <c r="F125" s="42"/>
      <c r="G125" s="42"/>
      <c r="H125" s="66">
        <f>H126</f>
        <v>50</v>
      </c>
    </row>
    <row r="126" spans="1:8" ht="22.5">
      <c r="A126" s="16" t="s">
        <v>34</v>
      </c>
      <c r="B126" s="47" t="s">
        <v>24</v>
      </c>
      <c r="C126" s="29">
        <v>966</v>
      </c>
      <c r="D126" s="9" t="s">
        <v>81</v>
      </c>
      <c r="E126" s="62" t="s">
        <v>172</v>
      </c>
      <c r="F126" s="29">
        <v>200</v>
      </c>
      <c r="G126" s="29"/>
      <c r="H126" s="25">
        <f>H127</f>
        <v>50</v>
      </c>
    </row>
    <row r="127" spans="1:8" ht="22.5">
      <c r="A127" s="16"/>
      <c r="B127" s="5" t="s">
        <v>107</v>
      </c>
      <c r="C127" s="29">
        <v>966</v>
      </c>
      <c r="D127" s="9" t="s">
        <v>81</v>
      </c>
      <c r="E127" s="1" t="s">
        <v>172</v>
      </c>
      <c r="F127" s="29">
        <v>240</v>
      </c>
      <c r="G127" s="29"/>
      <c r="H127" s="25">
        <f>H128</f>
        <v>50</v>
      </c>
    </row>
    <row r="128" spans="1:10" ht="23.25" thickBot="1">
      <c r="A128" s="16"/>
      <c r="B128" s="35" t="s">
        <v>194</v>
      </c>
      <c r="C128" s="29">
        <v>966</v>
      </c>
      <c r="D128" s="9" t="s">
        <v>81</v>
      </c>
      <c r="E128" s="1" t="s">
        <v>172</v>
      </c>
      <c r="F128" s="29">
        <v>244</v>
      </c>
      <c r="G128" s="29"/>
      <c r="H128" s="25">
        <v>50</v>
      </c>
      <c r="J128">
        <v>100</v>
      </c>
    </row>
    <row r="129" spans="1:8" ht="13.5" hidden="1" thickBot="1">
      <c r="A129" s="16"/>
      <c r="B129" s="5" t="s">
        <v>203</v>
      </c>
      <c r="C129" s="29">
        <v>966</v>
      </c>
      <c r="D129" s="9" t="s">
        <v>81</v>
      </c>
      <c r="E129" s="106" t="s">
        <v>172</v>
      </c>
      <c r="F129" s="29">
        <v>244</v>
      </c>
      <c r="G129" s="125">
        <v>226</v>
      </c>
      <c r="H129" s="25">
        <v>6</v>
      </c>
    </row>
    <row r="130" spans="1:8" ht="45.75" thickBot="1">
      <c r="A130" s="40" t="s">
        <v>35</v>
      </c>
      <c r="B130" s="41" t="s">
        <v>119</v>
      </c>
      <c r="C130" s="42">
        <v>966</v>
      </c>
      <c r="D130" s="43" t="s">
        <v>81</v>
      </c>
      <c r="E130" s="43" t="s">
        <v>173</v>
      </c>
      <c r="F130" s="42"/>
      <c r="G130" s="42"/>
      <c r="H130" s="66">
        <f>H131</f>
        <v>200</v>
      </c>
    </row>
    <row r="131" spans="1:8" ht="22.5">
      <c r="A131" s="16" t="s">
        <v>36</v>
      </c>
      <c r="B131" s="33" t="s">
        <v>24</v>
      </c>
      <c r="C131" s="22">
        <v>966</v>
      </c>
      <c r="D131" s="16" t="s">
        <v>81</v>
      </c>
      <c r="E131" s="9" t="s">
        <v>173</v>
      </c>
      <c r="F131" s="22">
        <v>200</v>
      </c>
      <c r="G131" s="22"/>
      <c r="H131" s="25">
        <f>H132</f>
        <v>200</v>
      </c>
    </row>
    <row r="132" spans="1:8" ht="22.5">
      <c r="A132" s="16"/>
      <c r="B132" s="5" t="s">
        <v>107</v>
      </c>
      <c r="C132" s="22">
        <v>966</v>
      </c>
      <c r="D132" s="16" t="s">
        <v>81</v>
      </c>
      <c r="E132" s="9" t="s">
        <v>173</v>
      </c>
      <c r="F132" s="22">
        <v>240</v>
      </c>
      <c r="G132" s="22"/>
      <c r="H132" s="25">
        <f>H133</f>
        <v>200</v>
      </c>
    </row>
    <row r="133" spans="1:10" ht="23.25" thickBot="1">
      <c r="A133" s="16"/>
      <c r="B133" s="5" t="s">
        <v>194</v>
      </c>
      <c r="C133" s="29">
        <v>966</v>
      </c>
      <c r="D133" s="9" t="s">
        <v>81</v>
      </c>
      <c r="E133" s="9" t="s">
        <v>173</v>
      </c>
      <c r="F133" s="29">
        <v>244</v>
      </c>
      <c r="G133" s="125"/>
      <c r="H133" s="25">
        <v>200</v>
      </c>
      <c r="J133">
        <v>-500</v>
      </c>
    </row>
    <row r="134" spans="1:8" ht="13.5" hidden="1" thickBot="1">
      <c r="A134" s="16"/>
      <c r="B134" s="5" t="s">
        <v>198</v>
      </c>
      <c r="C134" s="22">
        <v>966</v>
      </c>
      <c r="D134" s="16" t="s">
        <v>81</v>
      </c>
      <c r="E134" s="9" t="s">
        <v>173</v>
      </c>
      <c r="F134" s="22">
        <v>244</v>
      </c>
      <c r="G134" s="22">
        <v>290</v>
      </c>
      <c r="H134" s="25">
        <f>140+378.5</f>
        <v>518.5</v>
      </c>
    </row>
    <row r="135" spans="1:8" ht="23.25" hidden="1" thickBot="1">
      <c r="A135" s="257" t="s">
        <v>37</v>
      </c>
      <c r="B135" s="258" t="s">
        <v>113</v>
      </c>
      <c r="C135" s="259">
        <v>966</v>
      </c>
      <c r="D135" s="260" t="s">
        <v>81</v>
      </c>
      <c r="E135" s="260" t="s">
        <v>189</v>
      </c>
      <c r="F135" s="259"/>
      <c r="G135" s="259"/>
      <c r="H135" s="322">
        <f>H136</f>
        <v>0</v>
      </c>
    </row>
    <row r="136" spans="1:13" ht="22.5" hidden="1">
      <c r="A136" s="261" t="s">
        <v>38</v>
      </c>
      <c r="B136" s="262" t="s">
        <v>24</v>
      </c>
      <c r="C136" s="263">
        <v>966</v>
      </c>
      <c r="D136" s="261" t="s">
        <v>81</v>
      </c>
      <c r="E136" s="261" t="s">
        <v>189</v>
      </c>
      <c r="F136" s="263">
        <v>200</v>
      </c>
      <c r="G136" s="263"/>
      <c r="H136" s="323">
        <f>H137</f>
        <v>0</v>
      </c>
      <c r="M136" s="265" t="s">
        <v>419</v>
      </c>
    </row>
    <row r="137" spans="1:8" ht="22.5" hidden="1">
      <c r="A137" s="261"/>
      <c r="B137" s="264" t="s">
        <v>107</v>
      </c>
      <c r="C137" s="263">
        <v>966</v>
      </c>
      <c r="D137" s="261" t="s">
        <v>81</v>
      </c>
      <c r="E137" s="261" t="s">
        <v>189</v>
      </c>
      <c r="F137" s="263">
        <v>240</v>
      </c>
      <c r="G137" s="263"/>
      <c r="H137" s="323">
        <f>H138</f>
        <v>0</v>
      </c>
    </row>
    <row r="138" spans="1:10" ht="23.25" hidden="1" thickBot="1">
      <c r="A138" s="261"/>
      <c r="B138" s="264" t="s">
        <v>194</v>
      </c>
      <c r="C138" s="263">
        <v>966</v>
      </c>
      <c r="D138" s="261" t="s">
        <v>81</v>
      </c>
      <c r="E138" s="261" t="s">
        <v>189</v>
      </c>
      <c r="F138" s="263">
        <v>244</v>
      </c>
      <c r="G138" s="263"/>
      <c r="H138" s="323">
        <v>0</v>
      </c>
      <c r="J138">
        <v>-618.2</v>
      </c>
    </row>
    <row r="139" spans="1:8" ht="12.75" hidden="1">
      <c r="A139" s="16"/>
      <c r="B139" s="5" t="s">
        <v>203</v>
      </c>
      <c r="C139" s="22"/>
      <c r="D139" s="16" t="s">
        <v>81</v>
      </c>
      <c r="E139" s="9" t="s">
        <v>189</v>
      </c>
      <c r="F139" s="22">
        <v>244</v>
      </c>
      <c r="G139" s="22">
        <v>226</v>
      </c>
      <c r="H139" s="25">
        <v>270</v>
      </c>
    </row>
    <row r="140" spans="1:8" ht="13.5" hidden="1" thickBot="1">
      <c r="A140" s="16"/>
      <c r="B140" s="5" t="s">
        <v>213</v>
      </c>
      <c r="C140" s="22">
        <v>967</v>
      </c>
      <c r="D140" s="16" t="s">
        <v>81</v>
      </c>
      <c r="E140" s="9" t="s">
        <v>189</v>
      </c>
      <c r="F140" s="22">
        <v>244</v>
      </c>
      <c r="G140" s="22">
        <v>310</v>
      </c>
      <c r="H140" s="25">
        <v>1000</v>
      </c>
    </row>
    <row r="141" spans="1:12" s="115" customFormat="1" ht="68.25" thickBot="1">
      <c r="A141" s="40" t="s">
        <v>39</v>
      </c>
      <c r="B141" s="41" t="s">
        <v>118</v>
      </c>
      <c r="C141" s="42">
        <v>966</v>
      </c>
      <c r="D141" s="43" t="s">
        <v>81</v>
      </c>
      <c r="E141" s="43" t="s">
        <v>174</v>
      </c>
      <c r="F141" s="42"/>
      <c r="G141" s="42"/>
      <c r="H141" s="66">
        <f>H142</f>
        <v>10</v>
      </c>
      <c r="I141" s="142"/>
      <c r="J141"/>
      <c r="K141"/>
      <c r="L141"/>
    </row>
    <row r="142" spans="1:12" s="115" customFormat="1" ht="22.5">
      <c r="A142" s="16" t="s">
        <v>96</v>
      </c>
      <c r="B142" s="33" t="s">
        <v>24</v>
      </c>
      <c r="C142" s="22">
        <v>966</v>
      </c>
      <c r="D142" s="16" t="s">
        <v>81</v>
      </c>
      <c r="E142" s="9" t="s">
        <v>174</v>
      </c>
      <c r="F142" s="22">
        <v>200</v>
      </c>
      <c r="G142" s="22"/>
      <c r="H142" s="25">
        <f>H143</f>
        <v>10</v>
      </c>
      <c r="I142" s="142"/>
      <c r="J142"/>
      <c r="K142"/>
      <c r="L142"/>
    </row>
    <row r="143" spans="1:12" s="115" customFormat="1" ht="22.5">
      <c r="A143" s="16"/>
      <c r="B143" s="5" t="s">
        <v>107</v>
      </c>
      <c r="C143" s="22">
        <v>966</v>
      </c>
      <c r="D143" s="16" t="s">
        <v>81</v>
      </c>
      <c r="E143" s="9" t="s">
        <v>174</v>
      </c>
      <c r="F143" s="22">
        <v>240</v>
      </c>
      <c r="G143" s="22"/>
      <c r="H143" s="26">
        <f>H144</f>
        <v>10</v>
      </c>
      <c r="I143" s="142"/>
      <c r="J143"/>
      <c r="K143"/>
      <c r="L143"/>
    </row>
    <row r="144" spans="1:12" s="115" customFormat="1" ht="23.25" thickBot="1">
      <c r="A144" s="16"/>
      <c r="B144" s="35" t="s">
        <v>194</v>
      </c>
      <c r="C144" s="22">
        <v>966</v>
      </c>
      <c r="D144" s="16" t="s">
        <v>81</v>
      </c>
      <c r="E144" s="9" t="s">
        <v>174</v>
      </c>
      <c r="F144" s="22">
        <v>244</v>
      </c>
      <c r="G144" s="22"/>
      <c r="H144" s="26">
        <v>10</v>
      </c>
      <c r="I144" s="142"/>
      <c r="J144">
        <v>100</v>
      </c>
      <c r="K144"/>
      <c r="L144"/>
    </row>
    <row r="145" spans="1:12" s="115" customFormat="1" ht="13.5" hidden="1" thickBot="1">
      <c r="A145" s="16"/>
      <c r="B145" s="5" t="s">
        <v>203</v>
      </c>
      <c r="C145" s="22">
        <v>966</v>
      </c>
      <c r="D145" s="16" t="s">
        <v>81</v>
      </c>
      <c r="E145" s="9" t="s">
        <v>174</v>
      </c>
      <c r="F145" s="22">
        <v>244</v>
      </c>
      <c r="G145" s="124">
        <v>226</v>
      </c>
      <c r="H145" s="25">
        <v>5.5</v>
      </c>
      <c r="I145" s="142"/>
      <c r="J145"/>
      <c r="K145"/>
      <c r="L145"/>
    </row>
    <row r="146" spans="1:12" s="115" customFormat="1" ht="34.5" thickBot="1">
      <c r="A146" s="40" t="s">
        <v>40</v>
      </c>
      <c r="B146" s="41" t="s">
        <v>117</v>
      </c>
      <c r="C146" s="42">
        <v>966</v>
      </c>
      <c r="D146" s="43" t="s">
        <v>81</v>
      </c>
      <c r="E146" s="43" t="s">
        <v>225</v>
      </c>
      <c r="F146" s="42"/>
      <c r="G146" s="42"/>
      <c r="H146" s="66">
        <f>H147</f>
        <v>10</v>
      </c>
      <c r="I146" s="142"/>
      <c r="J146"/>
      <c r="K146"/>
      <c r="L146"/>
    </row>
    <row r="147" spans="1:12" s="115" customFormat="1" ht="22.5">
      <c r="A147" s="16" t="s">
        <v>97</v>
      </c>
      <c r="B147" s="33" t="s">
        <v>24</v>
      </c>
      <c r="C147" s="22">
        <v>966</v>
      </c>
      <c r="D147" s="16" t="s">
        <v>81</v>
      </c>
      <c r="E147" s="9" t="s">
        <v>225</v>
      </c>
      <c r="F147" s="22">
        <v>200</v>
      </c>
      <c r="G147" s="22"/>
      <c r="H147" s="25">
        <f>H148</f>
        <v>10</v>
      </c>
      <c r="I147" s="142"/>
      <c r="J147"/>
      <c r="K147"/>
      <c r="L147"/>
    </row>
    <row r="148" spans="1:12" s="115" customFormat="1" ht="22.5">
      <c r="A148" s="16"/>
      <c r="B148" s="5" t="s">
        <v>107</v>
      </c>
      <c r="C148" s="22">
        <v>966</v>
      </c>
      <c r="D148" s="16" t="s">
        <v>81</v>
      </c>
      <c r="E148" s="9" t="s">
        <v>225</v>
      </c>
      <c r="F148" s="22">
        <v>240</v>
      </c>
      <c r="G148" s="22"/>
      <c r="H148" s="26">
        <f>H149</f>
        <v>10</v>
      </c>
      <c r="I148" s="142"/>
      <c r="J148"/>
      <c r="K148"/>
      <c r="L148"/>
    </row>
    <row r="149" spans="1:12" s="115" customFormat="1" ht="23.25" thickBot="1">
      <c r="A149" s="16"/>
      <c r="B149" s="35" t="s">
        <v>194</v>
      </c>
      <c r="C149" s="22">
        <v>966</v>
      </c>
      <c r="D149" s="16" t="s">
        <v>81</v>
      </c>
      <c r="E149" s="9" t="s">
        <v>225</v>
      </c>
      <c r="F149" s="22">
        <v>244</v>
      </c>
      <c r="G149" s="22"/>
      <c r="H149" s="26">
        <v>10</v>
      </c>
      <c r="I149" s="142"/>
      <c r="J149"/>
      <c r="K149"/>
      <c r="L149"/>
    </row>
    <row r="150" spans="1:12" s="115" customFormat="1" ht="13.5" hidden="1" thickBot="1">
      <c r="A150" s="16"/>
      <c r="B150" s="5" t="s">
        <v>203</v>
      </c>
      <c r="C150" s="22">
        <v>966</v>
      </c>
      <c r="D150" s="16" t="s">
        <v>81</v>
      </c>
      <c r="E150" s="9" t="s">
        <v>225</v>
      </c>
      <c r="F150" s="22">
        <v>244</v>
      </c>
      <c r="G150" s="124">
        <v>226</v>
      </c>
      <c r="H150" s="25">
        <v>5.5</v>
      </c>
      <c r="I150" s="142"/>
      <c r="J150"/>
      <c r="K150"/>
      <c r="L150"/>
    </row>
    <row r="151" spans="1:12" s="115" customFormat="1" ht="67.5">
      <c r="A151" s="68" t="s">
        <v>41</v>
      </c>
      <c r="B151" s="69" t="s">
        <v>116</v>
      </c>
      <c r="C151" s="70">
        <v>966</v>
      </c>
      <c r="D151" s="71" t="s">
        <v>81</v>
      </c>
      <c r="E151" s="71" t="s">
        <v>175</v>
      </c>
      <c r="F151" s="70"/>
      <c r="G151" s="70"/>
      <c r="H151" s="72">
        <f>H152</f>
        <v>50</v>
      </c>
      <c r="I151" s="142"/>
      <c r="J151"/>
      <c r="K151"/>
      <c r="L151"/>
    </row>
    <row r="152" spans="1:12" s="115" customFormat="1" ht="22.5">
      <c r="A152" s="17" t="s">
        <v>42</v>
      </c>
      <c r="B152" s="35" t="s">
        <v>24</v>
      </c>
      <c r="C152" s="23">
        <v>966</v>
      </c>
      <c r="D152" s="17" t="s">
        <v>81</v>
      </c>
      <c r="E152" s="1" t="s">
        <v>175</v>
      </c>
      <c r="F152" s="23">
        <v>200</v>
      </c>
      <c r="G152" s="23"/>
      <c r="H152" s="26">
        <f>H153</f>
        <v>50</v>
      </c>
      <c r="I152" s="142"/>
      <c r="J152"/>
      <c r="K152"/>
      <c r="L152"/>
    </row>
    <row r="153" spans="1:12" s="115" customFormat="1" ht="22.5">
      <c r="A153" s="17"/>
      <c r="B153" s="5" t="s">
        <v>107</v>
      </c>
      <c r="C153" s="23">
        <v>966</v>
      </c>
      <c r="D153" s="17" t="s">
        <v>81</v>
      </c>
      <c r="E153" s="1" t="s">
        <v>175</v>
      </c>
      <c r="F153" s="23">
        <v>240</v>
      </c>
      <c r="G153" s="23"/>
      <c r="H153" s="26">
        <f>H154</f>
        <v>50</v>
      </c>
      <c r="I153" s="142"/>
      <c r="J153"/>
      <c r="K153"/>
      <c r="L153"/>
    </row>
    <row r="154" spans="1:12" s="115" customFormat="1" ht="23.25" thickBot="1">
      <c r="A154" s="17"/>
      <c r="B154" s="35" t="s">
        <v>194</v>
      </c>
      <c r="C154" s="23">
        <v>966</v>
      </c>
      <c r="D154" s="17" t="s">
        <v>81</v>
      </c>
      <c r="E154" s="1" t="s">
        <v>175</v>
      </c>
      <c r="F154" s="23">
        <v>244</v>
      </c>
      <c r="G154" s="23"/>
      <c r="H154" s="26">
        <v>50</v>
      </c>
      <c r="I154" s="142"/>
      <c r="J154">
        <v>100</v>
      </c>
      <c r="K154"/>
      <c r="L154"/>
    </row>
    <row r="155" spans="1:12" s="115" customFormat="1" ht="13.5" hidden="1" thickBot="1">
      <c r="A155" s="16"/>
      <c r="B155" s="5" t="s">
        <v>203</v>
      </c>
      <c r="C155" s="22">
        <v>966</v>
      </c>
      <c r="D155" s="16" t="s">
        <v>81</v>
      </c>
      <c r="E155" s="9" t="s">
        <v>175</v>
      </c>
      <c r="F155" s="22">
        <v>244</v>
      </c>
      <c r="G155" s="124">
        <v>226</v>
      </c>
      <c r="H155" s="25">
        <v>5.5</v>
      </c>
      <c r="I155" s="142"/>
      <c r="J155"/>
      <c r="K155"/>
      <c r="L155"/>
    </row>
    <row r="156" spans="1:12" s="115" customFormat="1" ht="23.25" hidden="1" thickBot="1">
      <c r="A156" s="40" t="s">
        <v>100</v>
      </c>
      <c r="B156" s="41" t="s">
        <v>115</v>
      </c>
      <c r="C156" s="42">
        <v>966</v>
      </c>
      <c r="D156" s="43" t="s">
        <v>81</v>
      </c>
      <c r="E156" s="43" t="s">
        <v>176</v>
      </c>
      <c r="F156" s="42"/>
      <c r="G156" s="42"/>
      <c r="H156" s="66">
        <f>H157</f>
        <v>0</v>
      </c>
      <c r="I156" s="142"/>
      <c r="J156"/>
      <c r="K156"/>
      <c r="L156"/>
    </row>
    <row r="157" spans="1:12" s="115" customFormat="1" ht="22.5" hidden="1">
      <c r="A157" s="16" t="s">
        <v>110</v>
      </c>
      <c r="B157" s="33" t="s">
        <v>24</v>
      </c>
      <c r="C157" s="22">
        <v>966</v>
      </c>
      <c r="D157" s="16" t="s">
        <v>81</v>
      </c>
      <c r="E157" s="9" t="s">
        <v>176</v>
      </c>
      <c r="F157" s="22">
        <v>200</v>
      </c>
      <c r="G157" s="22"/>
      <c r="H157" s="25">
        <f>H158</f>
        <v>0</v>
      </c>
      <c r="I157" s="142"/>
      <c r="J157"/>
      <c r="K157"/>
      <c r="L157"/>
    </row>
    <row r="158" spans="1:12" s="115" customFormat="1" ht="22.5" hidden="1">
      <c r="A158" s="16"/>
      <c r="B158" s="5" t="s">
        <v>107</v>
      </c>
      <c r="C158" s="22">
        <v>966</v>
      </c>
      <c r="D158" s="16" t="s">
        <v>81</v>
      </c>
      <c r="E158" s="9" t="s">
        <v>176</v>
      </c>
      <c r="F158" s="22">
        <v>240</v>
      </c>
      <c r="G158" s="22"/>
      <c r="H158" s="25">
        <f>H159</f>
        <v>0</v>
      </c>
      <c r="I158" s="142"/>
      <c r="J158"/>
      <c r="K158"/>
      <c r="L158"/>
    </row>
    <row r="159" spans="1:12" s="115" customFormat="1" ht="23.25" hidden="1" thickBot="1">
      <c r="A159" s="16"/>
      <c r="B159" s="35" t="s">
        <v>194</v>
      </c>
      <c r="C159" s="22">
        <v>966</v>
      </c>
      <c r="D159" s="16" t="s">
        <v>81</v>
      </c>
      <c r="E159" s="9" t="s">
        <v>176</v>
      </c>
      <c r="F159" s="22">
        <v>244</v>
      </c>
      <c r="G159" s="22"/>
      <c r="H159" s="25">
        <v>0</v>
      </c>
      <c r="I159" s="142"/>
      <c r="J159"/>
      <c r="K159"/>
      <c r="L159"/>
    </row>
    <row r="160" spans="1:12" s="115" customFormat="1" ht="13.5" hidden="1" thickBot="1">
      <c r="A160" s="16"/>
      <c r="B160" s="5" t="s">
        <v>203</v>
      </c>
      <c r="C160" s="22">
        <v>966</v>
      </c>
      <c r="D160" s="16" t="s">
        <v>81</v>
      </c>
      <c r="E160" s="9" t="s">
        <v>176</v>
      </c>
      <c r="F160" s="22">
        <v>244</v>
      </c>
      <c r="G160" s="124">
        <v>226</v>
      </c>
      <c r="H160" s="25">
        <v>220</v>
      </c>
      <c r="I160" s="142"/>
      <c r="J160"/>
      <c r="K160"/>
      <c r="L160"/>
    </row>
    <row r="161" spans="1:12" s="115" customFormat="1" ht="34.5" thickBot="1">
      <c r="A161" s="40" t="s">
        <v>128</v>
      </c>
      <c r="B161" s="41" t="s">
        <v>162</v>
      </c>
      <c r="C161" s="42">
        <v>966</v>
      </c>
      <c r="D161" s="43" t="s">
        <v>81</v>
      </c>
      <c r="E161" s="43" t="s">
        <v>177</v>
      </c>
      <c r="F161" s="42"/>
      <c r="G161" s="42"/>
      <c r="H161" s="66">
        <f>H162</f>
        <v>50</v>
      </c>
      <c r="I161" s="142"/>
      <c r="J161"/>
      <c r="K161"/>
      <c r="L161"/>
    </row>
    <row r="162" spans="1:12" s="115" customFormat="1" ht="39" customHeight="1">
      <c r="A162" s="46" t="s">
        <v>129</v>
      </c>
      <c r="B162" s="44" t="s">
        <v>24</v>
      </c>
      <c r="C162" s="45">
        <v>966</v>
      </c>
      <c r="D162" s="46" t="s">
        <v>81</v>
      </c>
      <c r="E162" s="62" t="s">
        <v>177</v>
      </c>
      <c r="F162" s="45">
        <v>200</v>
      </c>
      <c r="G162" s="45"/>
      <c r="H162" s="55">
        <f>H163</f>
        <v>50</v>
      </c>
      <c r="I162" s="142"/>
      <c r="J162"/>
      <c r="K162"/>
      <c r="L162"/>
    </row>
    <row r="163" spans="1:12" s="115" customFormat="1" ht="22.5">
      <c r="A163" s="108"/>
      <c r="B163" s="5" t="s">
        <v>107</v>
      </c>
      <c r="C163" s="110">
        <v>966</v>
      </c>
      <c r="D163" s="108" t="s">
        <v>81</v>
      </c>
      <c r="E163" s="1" t="s">
        <v>177</v>
      </c>
      <c r="F163" s="110">
        <v>240</v>
      </c>
      <c r="G163" s="110"/>
      <c r="H163" s="26">
        <f>H164</f>
        <v>50</v>
      </c>
      <c r="I163" s="142"/>
      <c r="J163"/>
      <c r="K163"/>
      <c r="L163"/>
    </row>
    <row r="164" spans="1:12" s="115" customFormat="1" ht="22.5">
      <c r="A164" s="108"/>
      <c r="B164" s="35" t="s">
        <v>194</v>
      </c>
      <c r="C164" s="110">
        <v>966</v>
      </c>
      <c r="D164" s="108" t="s">
        <v>81</v>
      </c>
      <c r="E164" s="1" t="s">
        <v>177</v>
      </c>
      <c r="F164" s="110">
        <v>244</v>
      </c>
      <c r="G164" s="110"/>
      <c r="H164" s="26">
        <v>50</v>
      </c>
      <c r="I164" s="142"/>
      <c r="J164"/>
      <c r="K164"/>
      <c r="L164"/>
    </row>
    <row r="165" spans="1:12" s="115" customFormat="1" ht="22.5">
      <c r="A165" s="91" t="s">
        <v>255</v>
      </c>
      <c r="B165" s="92" t="s">
        <v>253</v>
      </c>
      <c r="C165" s="93"/>
      <c r="D165" s="91" t="s">
        <v>81</v>
      </c>
      <c r="E165" s="91" t="s">
        <v>248</v>
      </c>
      <c r="F165" s="93"/>
      <c r="G165" s="153"/>
      <c r="H165" s="94">
        <f>H166+H171</f>
        <v>4014.6</v>
      </c>
      <c r="I165" s="142"/>
      <c r="J165"/>
      <c r="K165"/>
      <c r="L165"/>
    </row>
    <row r="166" spans="1:12" s="115" customFormat="1" ht="56.25">
      <c r="A166" s="17" t="s">
        <v>254</v>
      </c>
      <c r="B166" s="5" t="s">
        <v>104</v>
      </c>
      <c r="C166" s="23"/>
      <c r="D166" s="17" t="s">
        <v>81</v>
      </c>
      <c r="E166" s="1" t="s">
        <v>248</v>
      </c>
      <c r="F166" s="23">
        <v>100</v>
      </c>
      <c r="G166" s="23"/>
      <c r="H166" s="26">
        <f>H167</f>
        <v>3860</v>
      </c>
      <c r="I166" s="142"/>
      <c r="J166"/>
      <c r="K166"/>
      <c r="L166"/>
    </row>
    <row r="167" spans="1:12" s="115" customFormat="1" ht="22.5">
      <c r="A167" s="17"/>
      <c r="B167" s="5" t="s">
        <v>250</v>
      </c>
      <c r="C167" s="23"/>
      <c r="D167" s="17" t="s">
        <v>81</v>
      </c>
      <c r="E167" s="1" t="s">
        <v>248</v>
      </c>
      <c r="F167" s="23">
        <v>110</v>
      </c>
      <c r="G167" s="23"/>
      <c r="H167" s="26">
        <f>H168+H169+H170</f>
        <v>3860</v>
      </c>
      <c r="I167" s="142"/>
      <c r="J167"/>
      <c r="K167"/>
      <c r="L167"/>
    </row>
    <row r="168" spans="1:12" s="115" customFormat="1" ht="22.5">
      <c r="A168" s="17"/>
      <c r="B168" s="5" t="s">
        <v>247</v>
      </c>
      <c r="C168" s="23"/>
      <c r="D168" s="17" t="s">
        <v>81</v>
      </c>
      <c r="E168" s="1" t="s">
        <v>248</v>
      </c>
      <c r="F168" s="23">
        <v>111</v>
      </c>
      <c r="G168" s="23"/>
      <c r="H168" s="26">
        <v>2963.4</v>
      </c>
      <c r="I168" s="142"/>
      <c r="J168"/>
      <c r="K168"/>
      <c r="L168"/>
    </row>
    <row r="169" spans="1:12" s="115" customFormat="1" ht="22.5">
      <c r="A169" s="17"/>
      <c r="B169" s="5" t="s">
        <v>421</v>
      </c>
      <c r="C169" s="23"/>
      <c r="D169" s="17" t="s">
        <v>81</v>
      </c>
      <c r="E169" s="1" t="s">
        <v>248</v>
      </c>
      <c r="F169" s="23">
        <v>112</v>
      </c>
      <c r="G169" s="23"/>
      <c r="H169" s="26">
        <v>6.6</v>
      </c>
      <c r="I169" s="142"/>
      <c r="J169"/>
      <c r="K169"/>
      <c r="L169"/>
    </row>
    <row r="170" spans="1:12" s="115" customFormat="1" ht="45">
      <c r="A170" s="17"/>
      <c r="B170" s="5" t="s">
        <v>251</v>
      </c>
      <c r="C170" s="23"/>
      <c r="D170" s="17" t="s">
        <v>81</v>
      </c>
      <c r="E170" s="1" t="s">
        <v>248</v>
      </c>
      <c r="F170" s="23">
        <v>119</v>
      </c>
      <c r="G170" s="23"/>
      <c r="H170" s="26">
        <v>890</v>
      </c>
      <c r="I170" s="142"/>
      <c r="J170"/>
      <c r="K170"/>
      <c r="L170"/>
    </row>
    <row r="171" spans="1:12" s="115" customFormat="1" ht="22.5">
      <c r="A171" s="46" t="s">
        <v>420</v>
      </c>
      <c r="B171" s="44" t="s">
        <v>24</v>
      </c>
      <c r="C171" s="45">
        <v>966</v>
      </c>
      <c r="D171" s="46" t="s">
        <v>81</v>
      </c>
      <c r="E171" s="62" t="s">
        <v>248</v>
      </c>
      <c r="F171" s="45">
        <v>200</v>
      </c>
      <c r="G171" s="45"/>
      <c r="H171" s="55">
        <f>H172</f>
        <v>154.6</v>
      </c>
      <c r="I171" s="142"/>
      <c r="J171"/>
      <c r="K171"/>
      <c r="L171"/>
    </row>
    <row r="172" spans="1:12" s="115" customFormat="1" ht="22.5">
      <c r="A172" s="108"/>
      <c r="B172" s="5" t="s">
        <v>107</v>
      </c>
      <c r="C172" s="110">
        <v>966</v>
      </c>
      <c r="D172" s="108" t="s">
        <v>81</v>
      </c>
      <c r="E172" s="1" t="s">
        <v>248</v>
      </c>
      <c r="F172" s="110">
        <v>240</v>
      </c>
      <c r="G172" s="110"/>
      <c r="H172" s="26">
        <f>H173+H174</f>
        <v>154.6</v>
      </c>
      <c r="I172" s="142"/>
      <c r="J172"/>
      <c r="K172"/>
      <c r="L172"/>
    </row>
    <row r="173" spans="1:12" s="115" customFormat="1" ht="22.5">
      <c r="A173" s="108"/>
      <c r="B173" s="35" t="s">
        <v>197</v>
      </c>
      <c r="C173" s="110">
        <v>966</v>
      </c>
      <c r="D173" s="108" t="s">
        <v>81</v>
      </c>
      <c r="E173" s="1" t="s">
        <v>248</v>
      </c>
      <c r="F173" s="110">
        <v>242</v>
      </c>
      <c r="G173" s="110"/>
      <c r="H173" s="26">
        <v>154.6</v>
      </c>
      <c r="I173" s="142"/>
      <c r="J173"/>
      <c r="K173"/>
      <c r="L173"/>
    </row>
    <row r="174" spans="1:12" s="115" customFormat="1" ht="22.5" hidden="1">
      <c r="A174" s="16"/>
      <c r="B174" s="5" t="s">
        <v>194</v>
      </c>
      <c r="C174" s="22">
        <v>966</v>
      </c>
      <c r="D174" s="16" t="s">
        <v>81</v>
      </c>
      <c r="E174" s="9" t="s">
        <v>248</v>
      </c>
      <c r="F174" s="22">
        <v>244</v>
      </c>
      <c r="G174" s="124">
        <v>226</v>
      </c>
      <c r="H174" s="25">
        <v>0</v>
      </c>
      <c r="I174" s="142"/>
      <c r="J174"/>
      <c r="K174"/>
      <c r="L174"/>
    </row>
    <row r="175" spans="1:12" s="115" customFormat="1" ht="36" customHeight="1" thickBot="1">
      <c r="A175" s="148" t="s">
        <v>43</v>
      </c>
      <c r="B175" s="150" t="s">
        <v>44</v>
      </c>
      <c r="C175" s="151">
        <v>966</v>
      </c>
      <c r="D175" s="149" t="s">
        <v>84</v>
      </c>
      <c r="E175" s="149"/>
      <c r="F175" s="151"/>
      <c r="G175" s="151"/>
      <c r="H175" s="324">
        <f>H176</f>
        <v>100</v>
      </c>
      <c r="I175" s="142"/>
      <c r="J175"/>
      <c r="K175"/>
      <c r="L175"/>
    </row>
    <row r="176" spans="1:8" ht="34.5" thickBot="1">
      <c r="A176" s="73" t="s">
        <v>45</v>
      </c>
      <c r="B176" s="74" t="s">
        <v>46</v>
      </c>
      <c r="C176" s="75">
        <v>966</v>
      </c>
      <c r="D176" s="76" t="s">
        <v>85</v>
      </c>
      <c r="E176" s="76"/>
      <c r="F176" s="75"/>
      <c r="G176" s="75"/>
      <c r="H176" s="77">
        <f>H177</f>
        <v>100</v>
      </c>
    </row>
    <row r="177" spans="1:8" ht="81" customHeight="1" thickBot="1">
      <c r="A177" s="40" t="s">
        <v>158</v>
      </c>
      <c r="B177" s="41" t="s">
        <v>159</v>
      </c>
      <c r="C177" s="42">
        <v>966</v>
      </c>
      <c r="D177" s="43" t="s">
        <v>85</v>
      </c>
      <c r="E177" s="43" t="s">
        <v>178</v>
      </c>
      <c r="F177" s="42"/>
      <c r="G177" s="42"/>
      <c r="H177" s="66">
        <f>H178</f>
        <v>100</v>
      </c>
    </row>
    <row r="178" spans="1:8" ht="22.5">
      <c r="A178" s="16" t="s">
        <v>160</v>
      </c>
      <c r="B178" s="33" t="s">
        <v>24</v>
      </c>
      <c r="C178" s="22">
        <v>966</v>
      </c>
      <c r="D178" s="16" t="s">
        <v>85</v>
      </c>
      <c r="E178" s="9" t="s">
        <v>178</v>
      </c>
      <c r="F178" s="22">
        <v>200</v>
      </c>
      <c r="G178" s="22"/>
      <c r="H178" s="25">
        <f>H180</f>
        <v>100</v>
      </c>
    </row>
    <row r="179" spans="1:8" ht="22.5">
      <c r="A179" s="16"/>
      <c r="B179" s="5" t="s">
        <v>107</v>
      </c>
      <c r="C179" s="22">
        <v>966</v>
      </c>
      <c r="D179" s="16" t="s">
        <v>85</v>
      </c>
      <c r="E179" s="9" t="s">
        <v>178</v>
      </c>
      <c r="F179" s="22">
        <v>240</v>
      </c>
      <c r="G179" s="22"/>
      <c r="H179" s="25">
        <f>H180</f>
        <v>100</v>
      </c>
    </row>
    <row r="180" spans="1:8" ht="23.25" thickBot="1">
      <c r="A180" s="16"/>
      <c r="B180" s="35" t="s">
        <v>194</v>
      </c>
      <c r="C180" s="22">
        <v>966</v>
      </c>
      <c r="D180" s="16" t="s">
        <v>85</v>
      </c>
      <c r="E180" s="9" t="s">
        <v>178</v>
      </c>
      <c r="F180" s="22">
        <v>244</v>
      </c>
      <c r="G180" s="22"/>
      <c r="H180" s="25">
        <v>100</v>
      </c>
    </row>
    <row r="181" spans="1:8" ht="15" customHeight="1" hidden="1">
      <c r="A181" s="16"/>
      <c r="B181" s="5" t="s">
        <v>203</v>
      </c>
      <c r="C181" s="22">
        <v>966</v>
      </c>
      <c r="D181" s="16" t="s">
        <v>85</v>
      </c>
      <c r="E181" s="9" t="s">
        <v>178</v>
      </c>
      <c r="F181" s="22">
        <v>244</v>
      </c>
      <c r="G181" s="124">
        <v>226</v>
      </c>
      <c r="H181" s="25">
        <v>80</v>
      </c>
    </row>
    <row r="182" spans="1:8" ht="12.75" hidden="1">
      <c r="A182" s="17"/>
      <c r="B182" s="5" t="s">
        <v>240</v>
      </c>
      <c r="C182" s="23">
        <v>966</v>
      </c>
      <c r="D182" s="17" t="s">
        <v>85</v>
      </c>
      <c r="E182" s="1" t="s">
        <v>179</v>
      </c>
      <c r="F182" s="23">
        <v>244</v>
      </c>
      <c r="G182" s="23">
        <v>224</v>
      </c>
      <c r="H182" s="26">
        <v>900</v>
      </c>
    </row>
    <row r="183" spans="1:8" ht="13.5" hidden="1" thickBot="1">
      <c r="A183" s="17"/>
      <c r="B183" s="5" t="s">
        <v>203</v>
      </c>
      <c r="C183" s="23">
        <v>966</v>
      </c>
      <c r="D183" s="17" t="s">
        <v>85</v>
      </c>
      <c r="E183" s="1" t="s">
        <v>179</v>
      </c>
      <c r="F183" s="23">
        <v>244</v>
      </c>
      <c r="G183" s="23">
        <v>226</v>
      </c>
      <c r="H183" s="26">
        <v>100</v>
      </c>
    </row>
    <row r="184" spans="1:8" ht="31.5" customHeight="1" thickBot="1">
      <c r="A184" s="79" t="s">
        <v>130</v>
      </c>
      <c r="B184" s="80" t="s">
        <v>47</v>
      </c>
      <c r="C184" s="81">
        <v>966</v>
      </c>
      <c r="D184" s="82" t="s">
        <v>86</v>
      </c>
      <c r="E184" s="82"/>
      <c r="F184" s="81"/>
      <c r="G184" s="81"/>
      <c r="H184" s="83">
        <f>H185</f>
        <v>61271.1</v>
      </c>
    </row>
    <row r="185" spans="1:8" ht="13.5" thickBot="1">
      <c r="A185" s="73" t="s">
        <v>132</v>
      </c>
      <c r="B185" s="74" t="s">
        <v>48</v>
      </c>
      <c r="C185" s="75">
        <v>966</v>
      </c>
      <c r="D185" s="76" t="s">
        <v>87</v>
      </c>
      <c r="E185" s="76"/>
      <c r="F185" s="75"/>
      <c r="G185" s="75"/>
      <c r="H185" s="77">
        <f>H186+H190+H195+H200+H205+H211+H216</f>
        <v>61271.1</v>
      </c>
    </row>
    <row r="186" spans="1:8" ht="48.75" customHeight="1" thickBot="1">
      <c r="A186" s="40" t="s">
        <v>133</v>
      </c>
      <c r="B186" s="41" t="s">
        <v>124</v>
      </c>
      <c r="C186" s="42">
        <v>966</v>
      </c>
      <c r="D186" s="43" t="s">
        <v>87</v>
      </c>
      <c r="E186" s="43" t="s">
        <v>180</v>
      </c>
      <c r="F186" s="42"/>
      <c r="G186" s="42"/>
      <c r="H186" s="66">
        <f>H187</f>
        <v>5715.9</v>
      </c>
    </row>
    <row r="187" spans="1:8" ht="23.25" thickBot="1">
      <c r="A187" s="16" t="s">
        <v>134</v>
      </c>
      <c r="B187" s="50" t="s">
        <v>24</v>
      </c>
      <c r="C187" s="51">
        <v>966</v>
      </c>
      <c r="D187" s="52" t="s">
        <v>87</v>
      </c>
      <c r="E187" s="58" t="s">
        <v>180</v>
      </c>
      <c r="F187" s="51">
        <v>200</v>
      </c>
      <c r="G187" s="51"/>
      <c r="H187" s="53">
        <f>H189</f>
        <v>5715.9</v>
      </c>
    </row>
    <row r="188" spans="1:10" ht="23.25" thickBot="1">
      <c r="A188" s="16"/>
      <c r="B188" s="5" t="s">
        <v>107</v>
      </c>
      <c r="C188" s="51">
        <v>966</v>
      </c>
      <c r="D188" s="52" t="s">
        <v>87</v>
      </c>
      <c r="E188" s="58" t="s">
        <v>180</v>
      </c>
      <c r="F188" s="51">
        <v>240</v>
      </c>
      <c r="G188" s="51"/>
      <c r="H188" s="53">
        <f>H189</f>
        <v>5715.9</v>
      </c>
      <c r="J188">
        <v>-500</v>
      </c>
    </row>
    <row r="189" spans="1:10" ht="23.25" thickBot="1">
      <c r="A189" s="16"/>
      <c r="B189" s="35" t="s">
        <v>194</v>
      </c>
      <c r="C189" s="51">
        <v>966</v>
      </c>
      <c r="D189" s="52" t="s">
        <v>87</v>
      </c>
      <c r="E189" s="58" t="s">
        <v>180</v>
      </c>
      <c r="F189" s="51">
        <v>244</v>
      </c>
      <c r="G189" s="51"/>
      <c r="H189" s="53">
        <v>5715.9</v>
      </c>
      <c r="J189" t="s">
        <v>244</v>
      </c>
    </row>
    <row r="190" spans="1:8" ht="38.25" customHeight="1" thickBot="1">
      <c r="A190" s="40" t="s">
        <v>135</v>
      </c>
      <c r="B190" s="41" t="s">
        <v>125</v>
      </c>
      <c r="C190" s="42">
        <v>966</v>
      </c>
      <c r="D190" s="43" t="s">
        <v>87</v>
      </c>
      <c r="E190" s="43" t="s">
        <v>181</v>
      </c>
      <c r="F190" s="42"/>
      <c r="G190" s="42"/>
      <c r="H190" s="66">
        <f>H191</f>
        <v>3240</v>
      </c>
    </row>
    <row r="191" spans="1:8" ht="22.5">
      <c r="A191" s="16" t="s">
        <v>136</v>
      </c>
      <c r="B191" s="33" t="s">
        <v>24</v>
      </c>
      <c r="C191" s="22">
        <v>966</v>
      </c>
      <c r="D191" s="16" t="s">
        <v>87</v>
      </c>
      <c r="E191" s="9" t="s">
        <v>181</v>
      </c>
      <c r="F191" s="22">
        <v>200</v>
      </c>
      <c r="G191" s="22"/>
      <c r="H191" s="25">
        <f>H192</f>
        <v>3240</v>
      </c>
    </row>
    <row r="192" spans="1:10" ht="22.5">
      <c r="A192" s="16"/>
      <c r="B192" s="5" t="s">
        <v>107</v>
      </c>
      <c r="C192" s="22">
        <v>966</v>
      </c>
      <c r="D192" s="16" t="s">
        <v>87</v>
      </c>
      <c r="E192" s="9" t="s">
        <v>181</v>
      </c>
      <c r="F192" s="22">
        <v>240</v>
      </c>
      <c r="G192" s="22"/>
      <c r="H192" s="25">
        <f>H193</f>
        <v>3240</v>
      </c>
      <c r="J192">
        <v>-500</v>
      </c>
    </row>
    <row r="193" spans="1:10" ht="23.25" thickBot="1">
      <c r="A193" s="16"/>
      <c r="B193" s="35" t="s">
        <v>194</v>
      </c>
      <c r="C193" s="22">
        <v>966</v>
      </c>
      <c r="D193" s="16" t="s">
        <v>87</v>
      </c>
      <c r="E193" s="9" t="s">
        <v>181</v>
      </c>
      <c r="F193" s="22">
        <v>244</v>
      </c>
      <c r="G193" s="22"/>
      <c r="H193" s="25">
        <v>3240</v>
      </c>
      <c r="J193" t="s">
        <v>244</v>
      </c>
    </row>
    <row r="194" spans="1:9" ht="13.5" hidden="1" thickBot="1">
      <c r="A194" s="16"/>
      <c r="B194" s="5" t="s">
        <v>203</v>
      </c>
      <c r="C194" s="22">
        <v>966</v>
      </c>
      <c r="D194" s="16" t="s">
        <v>87</v>
      </c>
      <c r="E194" s="9" t="s">
        <v>181</v>
      </c>
      <c r="F194" s="22">
        <v>244</v>
      </c>
      <c r="G194" s="22">
        <v>226</v>
      </c>
      <c r="H194" s="25">
        <f>7466.8-980-635.4</f>
        <v>5851.400000000001</v>
      </c>
      <c r="I194" s="142">
        <v>-635.4</v>
      </c>
    </row>
    <row r="195" spans="1:8" ht="34.5" thickBot="1">
      <c r="A195" s="40" t="s">
        <v>137</v>
      </c>
      <c r="B195" s="41" t="s">
        <v>126</v>
      </c>
      <c r="C195" s="42">
        <v>966</v>
      </c>
      <c r="D195" s="43" t="s">
        <v>87</v>
      </c>
      <c r="E195" s="43" t="s">
        <v>182</v>
      </c>
      <c r="F195" s="42"/>
      <c r="G195" s="42"/>
      <c r="H195" s="66">
        <f>H196</f>
        <v>13860</v>
      </c>
    </row>
    <row r="196" spans="1:8" ht="22.5">
      <c r="A196" s="16" t="s">
        <v>138</v>
      </c>
      <c r="B196" s="54" t="s">
        <v>24</v>
      </c>
      <c r="C196" s="22">
        <v>966</v>
      </c>
      <c r="D196" s="16" t="s">
        <v>87</v>
      </c>
      <c r="E196" s="9" t="s">
        <v>182</v>
      </c>
      <c r="F196" s="22">
        <v>200</v>
      </c>
      <c r="G196" s="22"/>
      <c r="H196" s="25">
        <f>H197</f>
        <v>13860</v>
      </c>
    </row>
    <row r="197" spans="1:10" ht="22.5">
      <c r="A197" s="16"/>
      <c r="B197" s="5" t="s">
        <v>107</v>
      </c>
      <c r="C197" s="22">
        <v>966</v>
      </c>
      <c r="D197" s="16" t="s">
        <v>87</v>
      </c>
      <c r="E197" s="9" t="s">
        <v>182</v>
      </c>
      <c r="F197" s="22">
        <v>240</v>
      </c>
      <c r="G197" s="22"/>
      <c r="H197" s="25">
        <f>H198</f>
        <v>13860</v>
      </c>
      <c r="J197">
        <f>-700-1729</f>
        <v>-2429</v>
      </c>
    </row>
    <row r="198" spans="1:10" ht="23.25" thickBot="1">
      <c r="A198" s="16"/>
      <c r="B198" s="35" t="s">
        <v>194</v>
      </c>
      <c r="C198" s="22">
        <v>966</v>
      </c>
      <c r="D198" s="16" t="s">
        <v>87</v>
      </c>
      <c r="E198" s="9" t="s">
        <v>182</v>
      </c>
      <c r="F198" s="22">
        <v>244</v>
      </c>
      <c r="G198" s="22"/>
      <c r="H198" s="25">
        <v>13860</v>
      </c>
      <c r="J198" t="s">
        <v>244</v>
      </c>
    </row>
    <row r="199" spans="1:9" ht="13.5" hidden="1" thickBot="1">
      <c r="A199" s="16"/>
      <c r="B199" s="5" t="s">
        <v>203</v>
      </c>
      <c r="C199" s="22">
        <v>966</v>
      </c>
      <c r="D199" s="16" t="s">
        <v>87</v>
      </c>
      <c r="E199" s="9" t="s">
        <v>182</v>
      </c>
      <c r="F199" s="22">
        <v>244</v>
      </c>
      <c r="G199" s="22">
        <v>226</v>
      </c>
      <c r="H199" s="25">
        <v>15490</v>
      </c>
      <c r="I199" s="142">
        <v>-2157.6</v>
      </c>
    </row>
    <row r="200" spans="1:8" ht="36.75" customHeight="1" thickBot="1">
      <c r="A200" s="40" t="s">
        <v>139</v>
      </c>
      <c r="B200" s="41" t="s">
        <v>237</v>
      </c>
      <c r="C200" s="42">
        <v>966</v>
      </c>
      <c r="D200" s="43" t="s">
        <v>87</v>
      </c>
      <c r="E200" s="43" t="s">
        <v>227</v>
      </c>
      <c r="F200" s="42"/>
      <c r="G200" s="42"/>
      <c r="H200" s="66">
        <f>H201</f>
        <v>20000</v>
      </c>
    </row>
    <row r="201" spans="1:8" ht="22.5">
      <c r="A201" s="9" t="s">
        <v>140</v>
      </c>
      <c r="B201" s="54" t="s">
        <v>24</v>
      </c>
      <c r="C201" s="29">
        <v>966</v>
      </c>
      <c r="D201" s="9" t="s">
        <v>87</v>
      </c>
      <c r="E201" s="9" t="s">
        <v>227</v>
      </c>
      <c r="F201" s="29">
        <v>200</v>
      </c>
      <c r="G201" s="29"/>
      <c r="H201" s="25">
        <f>H202</f>
        <v>20000</v>
      </c>
    </row>
    <row r="202" spans="1:8" ht="22.5">
      <c r="A202" s="9"/>
      <c r="B202" s="5" t="s">
        <v>107</v>
      </c>
      <c r="C202" s="29">
        <v>966</v>
      </c>
      <c r="D202" s="9" t="s">
        <v>87</v>
      </c>
      <c r="E202" s="9" t="s">
        <v>227</v>
      </c>
      <c r="F202" s="29">
        <v>240</v>
      </c>
      <c r="G202" s="29"/>
      <c r="H202" s="25">
        <f>H203</f>
        <v>20000</v>
      </c>
    </row>
    <row r="203" spans="1:8" ht="23.25" thickBot="1">
      <c r="A203" s="9"/>
      <c r="B203" s="35" t="s">
        <v>194</v>
      </c>
      <c r="C203" s="29">
        <v>966</v>
      </c>
      <c r="D203" s="9" t="s">
        <v>87</v>
      </c>
      <c r="E203" s="9" t="s">
        <v>227</v>
      </c>
      <c r="F203" s="29">
        <v>244</v>
      </c>
      <c r="G203" s="29"/>
      <c r="H203" s="25">
        <v>20000</v>
      </c>
    </row>
    <row r="204" spans="1:8" ht="13.5" hidden="1" thickBot="1">
      <c r="A204" s="9"/>
      <c r="B204" s="5" t="s">
        <v>203</v>
      </c>
      <c r="C204" s="29">
        <v>966</v>
      </c>
      <c r="D204" s="9" t="s">
        <v>87</v>
      </c>
      <c r="E204" s="9" t="s">
        <v>227</v>
      </c>
      <c r="F204" s="29">
        <v>244</v>
      </c>
      <c r="G204" s="29">
        <v>226</v>
      </c>
      <c r="H204" s="25">
        <v>20000</v>
      </c>
    </row>
    <row r="205" spans="1:8" ht="37.5" customHeight="1" thickBot="1">
      <c r="A205" s="40" t="s">
        <v>141</v>
      </c>
      <c r="B205" s="41" t="s">
        <v>190</v>
      </c>
      <c r="C205" s="42">
        <v>966</v>
      </c>
      <c r="D205" s="43" t="s">
        <v>87</v>
      </c>
      <c r="E205" s="43" t="s">
        <v>228</v>
      </c>
      <c r="F205" s="42"/>
      <c r="G205" s="42"/>
      <c r="H205" s="66">
        <f>H206</f>
        <v>3502.7</v>
      </c>
    </row>
    <row r="206" spans="1:8" ht="22.5">
      <c r="A206" s="9" t="s">
        <v>142</v>
      </c>
      <c r="B206" s="33" t="s">
        <v>24</v>
      </c>
      <c r="C206" s="29">
        <v>966</v>
      </c>
      <c r="D206" s="9" t="s">
        <v>87</v>
      </c>
      <c r="E206" s="9" t="s">
        <v>228</v>
      </c>
      <c r="F206" s="29">
        <v>200</v>
      </c>
      <c r="G206" s="29"/>
      <c r="H206" s="25">
        <f>H207</f>
        <v>3502.7</v>
      </c>
    </row>
    <row r="207" spans="1:10" ht="22.5">
      <c r="A207" s="9"/>
      <c r="B207" s="5" t="s">
        <v>107</v>
      </c>
      <c r="C207" s="29">
        <v>966</v>
      </c>
      <c r="D207" s="9" t="s">
        <v>87</v>
      </c>
      <c r="E207" s="9" t="s">
        <v>228</v>
      </c>
      <c r="F207" s="29">
        <v>240</v>
      </c>
      <c r="G207" s="29"/>
      <c r="H207" s="25">
        <f>H208</f>
        <v>3502.7</v>
      </c>
      <c r="J207">
        <v>-516.9</v>
      </c>
    </row>
    <row r="208" spans="1:8" ht="22.5">
      <c r="A208" s="9"/>
      <c r="B208" s="35" t="s">
        <v>194</v>
      </c>
      <c r="C208" s="29">
        <v>966</v>
      </c>
      <c r="D208" s="9" t="s">
        <v>87</v>
      </c>
      <c r="E208" s="9" t="s">
        <v>228</v>
      </c>
      <c r="F208" s="29">
        <v>244</v>
      </c>
      <c r="G208" s="29"/>
      <c r="H208" s="25">
        <v>3502.7</v>
      </c>
    </row>
    <row r="209" spans="1:8" ht="12.75" hidden="1">
      <c r="A209" s="9"/>
      <c r="B209" s="5" t="s">
        <v>203</v>
      </c>
      <c r="C209" s="29">
        <v>966</v>
      </c>
      <c r="D209" s="9" t="s">
        <v>87</v>
      </c>
      <c r="E209" s="9" t="s">
        <v>228</v>
      </c>
      <c r="F209" s="29">
        <v>244</v>
      </c>
      <c r="G209" s="29">
        <v>226</v>
      </c>
      <c r="H209" s="25">
        <f>1125.1+5014.1</f>
        <v>6139.200000000001</v>
      </c>
    </row>
    <row r="210" spans="1:8" ht="13.5" hidden="1" thickBot="1">
      <c r="A210" s="17"/>
      <c r="B210" s="5" t="s">
        <v>203</v>
      </c>
      <c r="C210" s="23">
        <v>966</v>
      </c>
      <c r="D210" s="17" t="s">
        <v>87</v>
      </c>
      <c r="E210" s="1" t="s">
        <v>228</v>
      </c>
      <c r="F210" s="23">
        <v>244</v>
      </c>
      <c r="G210" s="23">
        <v>226</v>
      </c>
      <c r="H210" s="26">
        <v>3502.7</v>
      </c>
    </row>
    <row r="211" spans="1:8" ht="56.25" hidden="1">
      <c r="A211" s="68" t="s">
        <v>143</v>
      </c>
      <c r="B211" s="69" t="s">
        <v>161</v>
      </c>
      <c r="C211" s="70">
        <v>966</v>
      </c>
      <c r="D211" s="71" t="s">
        <v>87</v>
      </c>
      <c r="E211" s="71" t="s">
        <v>192</v>
      </c>
      <c r="F211" s="70"/>
      <c r="G211" s="70"/>
      <c r="H211" s="72">
        <f>H212</f>
        <v>0</v>
      </c>
    </row>
    <row r="212" spans="1:8" ht="22.5" hidden="1">
      <c r="A212" s="108" t="s">
        <v>144</v>
      </c>
      <c r="B212" s="109" t="s">
        <v>24</v>
      </c>
      <c r="C212" s="110">
        <v>966</v>
      </c>
      <c r="D212" s="108" t="s">
        <v>87</v>
      </c>
      <c r="E212" s="1" t="s">
        <v>192</v>
      </c>
      <c r="F212" s="110">
        <v>200</v>
      </c>
      <c r="G212" s="110"/>
      <c r="H212" s="26">
        <f>H214</f>
        <v>0</v>
      </c>
    </row>
    <row r="213" spans="1:10" ht="22.5" hidden="1">
      <c r="A213" s="108"/>
      <c r="B213" s="5" t="s">
        <v>107</v>
      </c>
      <c r="C213" s="110">
        <v>966</v>
      </c>
      <c r="D213" s="108" t="s">
        <v>87</v>
      </c>
      <c r="E213" s="1" t="s">
        <v>192</v>
      </c>
      <c r="F213" s="110">
        <v>240</v>
      </c>
      <c r="G213" s="110"/>
      <c r="H213" s="26">
        <v>0</v>
      </c>
      <c r="J213">
        <v>-200</v>
      </c>
    </row>
    <row r="214" spans="1:8" ht="22.5" hidden="1">
      <c r="A214" s="108"/>
      <c r="B214" s="35" t="s">
        <v>194</v>
      </c>
      <c r="C214" s="110">
        <v>966</v>
      </c>
      <c r="D214" s="108" t="s">
        <v>87</v>
      </c>
      <c r="E214" s="1" t="s">
        <v>192</v>
      </c>
      <c r="F214" s="110">
        <v>244</v>
      </c>
      <c r="G214" s="110"/>
      <c r="H214" s="26">
        <v>0</v>
      </c>
    </row>
    <row r="215" spans="1:8" ht="12.75" hidden="1">
      <c r="A215" s="48"/>
      <c r="B215" s="6" t="s">
        <v>213</v>
      </c>
      <c r="C215" s="49">
        <v>966</v>
      </c>
      <c r="D215" s="48" t="s">
        <v>87</v>
      </c>
      <c r="E215" s="63" t="s">
        <v>192</v>
      </c>
      <c r="F215" s="49">
        <v>244</v>
      </c>
      <c r="G215" s="49">
        <v>310</v>
      </c>
      <c r="H215" s="28">
        <v>2227.7</v>
      </c>
    </row>
    <row r="216" spans="1:8" ht="22.5">
      <c r="A216" s="91" t="s">
        <v>415</v>
      </c>
      <c r="B216" s="92" t="s">
        <v>252</v>
      </c>
      <c r="C216" s="93"/>
      <c r="D216" s="91" t="s">
        <v>87</v>
      </c>
      <c r="E216" s="91" t="s">
        <v>246</v>
      </c>
      <c r="F216" s="93"/>
      <c r="G216" s="93"/>
      <c r="H216" s="94">
        <f>H217+H222+H226</f>
        <v>14952.5</v>
      </c>
    </row>
    <row r="217" spans="1:8" ht="56.25">
      <c r="A217" s="17" t="s">
        <v>416</v>
      </c>
      <c r="B217" s="5" t="s">
        <v>104</v>
      </c>
      <c r="C217" s="23"/>
      <c r="D217" s="17" t="s">
        <v>87</v>
      </c>
      <c r="E217" s="1" t="s">
        <v>246</v>
      </c>
      <c r="F217" s="23">
        <v>100</v>
      </c>
      <c r="G217" s="23"/>
      <c r="H217" s="26">
        <f>H218</f>
        <v>10509.2</v>
      </c>
    </row>
    <row r="218" spans="1:8" ht="22.5">
      <c r="A218" s="17"/>
      <c r="B218" s="5" t="s">
        <v>250</v>
      </c>
      <c r="C218" s="23"/>
      <c r="D218" s="17" t="s">
        <v>87</v>
      </c>
      <c r="E218" s="1" t="s">
        <v>246</v>
      </c>
      <c r="F218" s="23">
        <v>110</v>
      </c>
      <c r="G218" s="23"/>
      <c r="H218" s="26">
        <f>H219+H220+H221</f>
        <v>10509.2</v>
      </c>
    </row>
    <row r="219" spans="1:8" ht="22.5">
      <c r="A219" s="17"/>
      <c r="B219" s="5" t="s">
        <v>421</v>
      </c>
      <c r="C219" s="23"/>
      <c r="D219" s="17" t="s">
        <v>87</v>
      </c>
      <c r="E219" s="1" t="s">
        <v>246</v>
      </c>
      <c r="F219" s="23">
        <v>112</v>
      </c>
      <c r="G219" s="23"/>
      <c r="H219" s="26">
        <v>34.8</v>
      </c>
    </row>
    <row r="220" spans="1:8" ht="21" customHeight="1">
      <c r="A220" s="17"/>
      <c r="B220" s="5" t="s">
        <v>247</v>
      </c>
      <c r="C220" s="23"/>
      <c r="D220" s="17" t="s">
        <v>87</v>
      </c>
      <c r="E220" s="1" t="s">
        <v>246</v>
      </c>
      <c r="F220" s="23">
        <v>111</v>
      </c>
      <c r="G220" s="23"/>
      <c r="H220" s="26">
        <v>8045.4</v>
      </c>
    </row>
    <row r="221" spans="1:8" ht="43.5" customHeight="1">
      <c r="A221" s="17"/>
      <c r="B221" s="5" t="s">
        <v>251</v>
      </c>
      <c r="C221" s="23"/>
      <c r="D221" s="17" t="s">
        <v>87</v>
      </c>
      <c r="E221" s="1" t="s">
        <v>246</v>
      </c>
      <c r="F221" s="23">
        <v>119</v>
      </c>
      <c r="G221" s="23"/>
      <c r="H221" s="26">
        <v>2429</v>
      </c>
    </row>
    <row r="222" spans="1:8" ht="22.5">
      <c r="A222" s="17" t="s">
        <v>417</v>
      </c>
      <c r="B222" s="5" t="s">
        <v>24</v>
      </c>
      <c r="C222" s="23"/>
      <c r="D222" s="17" t="s">
        <v>87</v>
      </c>
      <c r="E222" s="1" t="s">
        <v>246</v>
      </c>
      <c r="F222" s="23">
        <v>200</v>
      </c>
      <c r="G222" s="23"/>
      <c r="H222" s="26">
        <f>H223</f>
        <v>4442.8</v>
      </c>
    </row>
    <row r="223" spans="1:8" ht="22.5">
      <c r="A223" s="17"/>
      <c r="B223" s="5" t="s">
        <v>107</v>
      </c>
      <c r="C223" s="23"/>
      <c r="D223" s="17" t="s">
        <v>87</v>
      </c>
      <c r="E223" s="1" t="s">
        <v>246</v>
      </c>
      <c r="F223" s="23">
        <v>240</v>
      </c>
      <c r="G223" s="23"/>
      <c r="H223" s="26">
        <f>H224+H225</f>
        <v>4442.8</v>
      </c>
    </row>
    <row r="224" spans="1:8" ht="22.5">
      <c r="A224" s="17"/>
      <c r="B224" s="5" t="s">
        <v>197</v>
      </c>
      <c r="C224" s="23"/>
      <c r="D224" s="17" t="s">
        <v>87</v>
      </c>
      <c r="E224" s="1" t="s">
        <v>246</v>
      </c>
      <c r="F224" s="23">
        <v>242</v>
      </c>
      <c r="G224" s="23"/>
      <c r="H224" s="26">
        <v>34</v>
      </c>
    </row>
    <row r="225" spans="1:8" ht="22.5">
      <c r="A225" s="17"/>
      <c r="B225" s="5" t="s">
        <v>194</v>
      </c>
      <c r="C225" s="23"/>
      <c r="D225" s="17" t="s">
        <v>87</v>
      </c>
      <c r="E225" s="1" t="s">
        <v>246</v>
      </c>
      <c r="F225" s="23">
        <v>244</v>
      </c>
      <c r="G225" s="23"/>
      <c r="H225" s="26">
        <f>900+2230.8+1278</f>
        <v>4408.8</v>
      </c>
    </row>
    <row r="226" spans="1:8" ht="12.75">
      <c r="A226" s="17" t="s">
        <v>422</v>
      </c>
      <c r="B226" s="5" t="s">
        <v>108</v>
      </c>
      <c r="C226" s="23">
        <v>928</v>
      </c>
      <c r="D226" s="17" t="s">
        <v>87</v>
      </c>
      <c r="E226" s="1" t="s">
        <v>166</v>
      </c>
      <c r="F226" s="23">
        <v>800</v>
      </c>
      <c r="G226" s="23"/>
      <c r="H226" s="26">
        <f>H227</f>
        <v>0.5</v>
      </c>
    </row>
    <row r="227" spans="1:8" ht="12.75">
      <c r="A227" s="17"/>
      <c r="B227" s="7" t="s">
        <v>14</v>
      </c>
      <c r="C227" s="23">
        <v>928</v>
      </c>
      <c r="D227" s="17" t="s">
        <v>87</v>
      </c>
      <c r="E227" s="1" t="s">
        <v>166</v>
      </c>
      <c r="F227" s="23">
        <v>850</v>
      </c>
      <c r="G227" s="23"/>
      <c r="H227" s="26">
        <f>H228</f>
        <v>0.5</v>
      </c>
    </row>
    <row r="228" spans="1:10" ht="12.75">
      <c r="A228" s="17"/>
      <c r="B228" s="7" t="s">
        <v>210</v>
      </c>
      <c r="C228" s="23">
        <v>928</v>
      </c>
      <c r="D228" s="17" t="s">
        <v>87</v>
      </c>
      <c r="E228" s="1" t="s">
        <v>166</v>
      </c>
      <c r="F228" s="23">
        <v>853</v>
      </c>
      <c r="G228" s="23"/>
      <c r="H228" s="26">
        <v>0.5</v>
      </c>
      <c r="J228">
        <v>3006.4</v>
      </c>
    </row>
    <row r="229" spans="1:10" ht="13.5" thickBot="1">
      <c r="A229" s="266" t="s">
        <v>131</v>
      </c>
      <c r="B229" s="150" t="s">
        <v>51</v>
      </c>
      <c r="C229" s="151">
        <v>966</v>
      </c>
      <c r="D229" s="149" t="s">
        <v>88</v>
      </c>
      <c r="E229" s="149"/>
      <c r="F229" s="151"/>
      <c r="G229" s="151"/>
      <c r="H229" s="324">
        <f>H230</f>
        <v>400</v>
      </c>
      <c r="I229" s="142">
        <v>500.3</v>
      </c>
      <c r="J229" t="s">
        <v>244</v>
      </c>
    </row>
    <row r="230" spans="1:8" ht="13.5" thickBot="1">
      <c r="A230" s="73" t="s">
        <v>163</v>
      </c>
      <c r="B230" s="74" t="s">
        <v>53</v>
      </c>
      <c r="C230" s="75">
        <v>966</v>
      </c>
      <c r="D230" s="76" t="s">
        <v>89</v>
      </c>
      <c r="E230" s="76"/>
      <c r="F230" s="75"/>
      <c r="G230" s="75"/>
      <c r="H230" s="77">
        <f>H231</f>
        <v>400</v>
      </c>
    </row>
    <row r="231" spans="1:8" ht="79.5" thickBot="1">
      <c r="A231" s="40" t="s">
        <v>49</v>
      </c>
      <c r="B231" s="41" t="s">
        <v>112</v>
      </c>
      <c r="C231" s="42">
        <v>966</v>
      </c>
      <c r="D231" s="43" t="s">
        <v>89</v>
      </c>
      <c r="E231" s="43" t="s">
        <v>184</v>
      </c>
      <c r="F231" s="42"/>
      <c r="G231" s="42"/>
      <c r="H231" s="66">
        <f>H234</f>
        <v>400</v>
      </c>
    </row>
    <row r="232" spans="1:8" ht="22.5">
      <c r="A232" s="16" t="s">
        <v>50</v>
      </c>
      <c r="B232" s="54" t="s">
        <v>24</v>
      </c>
      <c r="C232" s="22">
        <v>966</v>
      </c>
      <c r="D232" s="16" t="s">
        <v>89</v>
      </c>
      <c r="E232" s="9" t="s">
        <v>184</v>
      </c>
      <c r="F232" s="22">
        <v>200</v>
      </c>
      <c r="G232" s="22"/>
      <c r="H232" s="25">
        <f>H234</f>
        <v>400</v>
      </c>
    </row>
    <row r="233" spans="1:8" ht="22.5">
      <c r="A233" s="16"/>
      <c r="B233" s="5" t="s">
        <v>107</v>
      </c>
      <c r="C233" s="22">
        <v>966</v>
      </c>
      <c r="D233" s="16" t="s">
        <v>89</v>
      </c>
      <c r="E233" s="9" t="s">
        <v>184</v>
      </c>
      <c r="F233" s="22">
        <v>240</v>
      </c>
      <c r="G233" s="22"/>
      <c r="H233" s="25">
        <f>H234</f>
        <v>400</v>
      </c>
    </row>
    <row r="234" spans="1:8" ht="23.25" thickBot="1">
      <c r="A234" s="16"/>
      <c r="B234" s="33" t="s">
        <v>194</v>
      </c>
      <c r="C234" s="22">
        <v>966</v>
      </c>
      <c r="D234" s="16" t="s">
        <v>89</v>
      </c>
      <c r="E234" s="9" t="s">
        <v>184</v>
      </c>
      <c r="F234" s="22">
        <v>244</v>
      </c>
      <c r="G234" s="22"/>
      <c r="H234" s="25">
        <v>400</v>
      </c>
    </row>
    <row r="235" spans="1:9" ht="13.5" thickBot="1">
      <c r="A235" s="79" t="s">
        <v>145</v>
      </c>
      <c r="B235" s="80" t="s">
        <v>56</v>
      </c>
      <c r="C235" s="81">
        <v>966</v>
      </c>
      <c r="D235" s="82" t="s">
        <v>90</v>
      </c>
      <c r="E235" s="82"/>
      <c r="F235" s="81"/>
      <c r="G235" s="81"/>
      <c r="H235" s="83">
        <f>H236</f>
        <v>17511.7</v>
      </c>
      <c r="I235" s="142">
        <v>500.3</v>
      </c>
    </row>
    <row r="236" spans="1:8" ht="13.5" thickBot="1">
      <c r="A236" s="73" t="s">
        <v>52</v>
      </c>
      <c r="B236" s="74" t="s">
        <v>58</v>
      </c>
      <c r="C236" s="75">
        <v>966</v>
      </c>
      <c r="D236" s="76" t="s">
        <v>91</v>
      </c>
      <c r="E236" s="76"/>
      <c r="F236" s="75"/>
      <c r="G236" s="75"/>
      <c r="H236" s="77">
        <f>H237+H243</f>
        <v>17511.7</v>
      </c>
    </row>
    <row r="237" spans="1:8" ht="45.75" thickBot="1">
      <c r="A237" s="40" t="s">
        <v>54</v>
      </c>
      <c r="B237" s="41" t="s">
        <v>121</v>
      </c>
      <c r="C237" s="42">
        <v>966</v>
      </c>
      <c r="D237" s="43" t="s">
        <v>91</v>
      </c>
      <c r="E237" s="43" t="s">
        <v>185</v>
      </c>
      <c r="F237" s="42"/>
      <c r="G237" s="42"/>
      <c r="H237" s="66">
        <f>H238</f>
        <v>16896.7</v>
      </c>
    </row>
    <row r="238" spans="1:8" ht="49.5" customHeight="1">
      <c r="A238" s="16" t="s">
        <v>55</v>
      </c>
      <c r="B238" s="33" t="s">
        <v>24</v>
      </c>
      <c r="C238" s="22">
        <v>966</v>
      </c>
      <c r="D238" s="16" t="s">
        <v>91</v>
      </c>
      <c r="E238" s="9" t="s">
        <v>185</v>
      </c>
      <c r="F238" s="22">
        <v>200</v>
      </c>
      <c r="G238" s="22"/>
      <c r="H238" s="25">
        <f>H239</f>
        <v>16896.7</v>
      </c>
    </row>
    <row r="239" spans="1:8" ht="22.5">
      <c r="A239" s="16"/>
      <c r="B239" s="5" t="s">
        <v>107</v>
      </c>
      <c r="C239" s="22">
        <v>966</v>
      </c>
      <c r="D239" s="16" t="s">
        <v>91</v>
      </c>
      <c r="E239" s="9" t="s">
        <v>185</v>
      </c>
      <c r="F239" s="22">
        <v>240</v>
      </c>
      <c r="G239" s="22"/>
      <c r="H239" s="25">
        <f>H240</f>
        <v>16896.7</v>
      </c>
    </row>
    <row r="240" spans="1:8" ht="21.75" customHeight="1" thickBot="1">
      <c r="A240" s="16"/>
      <c r="B240" s="33" t="s">
        <v>194</v>
      </c>
      <c r="C240" s="22">
        <v>966</v>
      </c>
      <c r="D240" s="16" t="s">
        <v>91</v>
      </c>
      <c r="E240" s="9" t="s">
        <v>185</v>
      </c>
      <c r="F240" s="22">
        <v>244</v>
      </c>
      <c r="G240" s="22"/>
      <c r="H240" s="25">
        <v>16896.7</v>
      </c>
    </row>
    <row r="241" spans="1:8" ht="12.75" hidden="1">
      <c r="A241" s="16"/>
      <c r="B241" s="5" t="s">
        <v>203</v>
      </c>
      <c r="C241" s="22">
        <v>966</v>
      </c>
      <c r="D241" s="16" t="s">
        <v>91</v>
      </c>
      <c r="E241" s="9" t="s">
        <v>185</v>
      </c>
      <c r="F241" s="22">
        <v>244</v>
      </c>
      <c r="G241" s="22">
        <v>226</v>
      </c>
      <c r="H241" s="25">
        <v>620</v>
      </c>
    </row>
    <row r="242" spans="1:8" ht="24" customHeight="1" hidden="1" thickBot="1">
      <c r="A242" s="16"/>
      <c r="B242" s="5" t="s">
        <v>198</v>
      </c>
      <c r="C242" s="22">
        <v>966</v>
      </c>
      <c r="D242" s="16" t="s">
        <v>91</v>
      </c>
      <c r="E242" s="9" t="s">
        <v>185</v>
      </c>
      <c r="F242" s="22">
        <v>244</v>
      </c>
      <c r="G242" s="22">
        <v>290</v>
      </c>
      <c r="H242" s="25">
        <f>8333.4+2429</f>
        <v>10762.4</v>
      </c>
    </row>
    <row r="243" spans="1:8" ht="23.25" thickBot="1">
      <c r="A243" s="40" t="s">
        <v>146</v>
      </c>
      <c r="B243" s="41" t="s">
        <v>122</v>
      </c>
      <c r="C243" s="42">
        <v>966</v>
      </c>
      <c r="D243" s="43" t="s">
        <v>91</v>
      </c>
      <c r="E243" s="43" t="s">
        <v>186</v>
      </c>
      <c r="F243" s="42"/>
      <c r="G243" s="42"/>
      <c r="H243" s="66">
        <f>H244</f>
        <v>615</v>
      </c>
    </row>
    <row r="244" spans="1:8" ht="22.5">
      <c r="A244" s="16" t="s">
        <v>147</v>
      </c>
      <c r="B244" s="33" t="s">
        <v>24</v>
      </c>
      <c r="C244" s="22">
        <v>966</v>
      </c>
      <c r="D244" s="16" t="s">
        <v>91</v>
      </c>
      <c r="E244" s="9" t="s">
        <v>186</v>
      </c>
      <c r="F244" s="22">
        <v>200</v>
      </c>
      <c r="G244" s="22"/>
      <c r="H244" s="25">
        <f>H245</f>
        <v>615</v>
      </c>
    </row>
    <row r="245" spans="1:8" ht="22.5">
      <c r="A245" s="16"/>
      <c r="B245" s="5" t="s">
        <v>107</v>
      </c>
      <c r="C245" s="22">
        <v>966</v>
      </c>
      <c r="D245" s="16" t="s">
        <v>91</v>
      </c>
      <c r="E245" s="9" t="s">
        <v>186</v>
      </c>
      <c r="F245" s="22">
        <v>240</v>
      </c>
      <c r="G245" s="22"/>
      <c r="H245" s="25">
        <f>H246</f>
        <v>615</v>
      </c>
    </row>
    <row r="246" spans="1:8" ht="21.75" customHeight="1" thickBot="1">
      <c r="A246" s="16"/>
      <c r="B246" s="33" t="s">
        <v>194</v>
      </c>
      <c r="C246" s="22">
        <v>966</v>
      </c>
      <c r="D246" s="16" t="s">
        <v>91</v>
      </c>
      <c r="E246" s="9" t="s">
        <v>186</v>
      </c>
      <c r="F246" s="22">
        <v>244</v>
      </c>
      <c r="G246" s="22"/>
      <c r="H246" s="25">
        <v>615</v>
      </c>
    </row>
    <row r="247" spans="1:9" ht="13.5" hidden="1" thickBot="1">
      <c r="A247" s="18"/>
      <c r="B247" s="6" t="s">
        <v>198</v>
      </c>
      <c r="C247" s="24">
        <v>966</v>
      </c>
      <c r="D247" s="18" t="s">
        <v>91</v>
      </c>
      <c r="E247" s="63" t="s">
        <v>186</v>
      </c>
      <c r="F247" s="24">
        <v>244</v>
      </c>
      <c r="G247" s="24">
        <v>290</v>
      </c>
      <c r="H247" s="28">
        <f>570+500.3</f>
        <v>1070.3</v>
      </c>
      <c r="I247" s="142">
        <v>695.3</v>
      </c>
    </row>
    <row r="248" spans="1:12" s="115" customFormat="1" ht="38.25" customHeight="1" thickBot="1">
      <c r="A248" s="79" t="s">
        <v>148</v>
      </c>
      <c r="B248" s="80" t="s">
        <v>60</v>
      </c>
      <c r="C248" s="81"/>
      <c r="D248" s="82" t="s">
        <v>418</v>
      </c>
      <c r="E248" s="82"/>
      <c r="F248" s="81"/>
      <c r="G248" s="81"/>
      <c r="H248" s="83">
        <f>H249+H255</f>
        <v>11540.800000000001</v>
      </c>
      <c r="I248" s="142"/>
      <c r="J248"/>
      <c r="K248"/>
      <c r="L248"/>
    </row>
    <row r="249" spans="1:12" s="115" customFormat="1" ht="15" customHeight="1" thickBot="1">
      <c r="A249" s="73" t="s">
        <v>57</v>
      </c>
      <c r="B249" s="74" t="s">
        <v>62</v>
      </c>
      <c r="C249" s="75">
        <v>966</v>
      </c>
      <c r="D249" s="76">
        <v>1003</v>
      </c>
      <c r="E249" s="76"/>
      <c r="F249" s="75"/>
      <c r="G249" s="75"/>
      <c r="H249" s="77">
        <f>H250</f>
        <v>428.4</v>
      </c>
      <c r="I249" s="142"/>
      <c r="J249"/>
      <c r="K249"/>
      <c r="L249"/>
    </row>
    <row r="250" spans="1:12" s="115" customFormat="1" ht="57" hidden="1" thickBot="1">
      <c r="A250" s="40" t="s">
        <v>59</v>
      </c>
      <c r="B250" s="41" t="s">
        <v>98</v>
      </c>
      <c r="C250" s="42">
        <v>966</v>
      </c>
      <c r="D250" s="43">
        <v>1003</v>
      </c>
      <c r="E250" s="43" t="s">
        <v>187</v>
      </c>
      <c r="F250" s="42"/>
      <c r="G250" s="42"/>
      <c r="H250" s="66">
        <f>H254</f>
        <v>428.4</v>
      </c>
      <c r="I250" s="142"/>
      <c r="J250"/>
      <c r="K250"/>
      <c r="L250"/>
    </row>
    <row r="251" spans="1:12" s="115" customFormat="1" ht="12.75">
      <c r="A251" s="9" t="s">
        <v>149</v>
      </c>
      <c r="B251" s="10" t="s">
        <v>99</v>
      </c>
      <c r="C251" s="29">
        <v>966</v>
      </c>
      <c r="D251" s="9">
        <v>1003</v>
      </c>
      <c r="E251" s="9" t="s">
        <v>187</v>
      </c>
      <c r="F251" s="29">
        <v>300</v>
      </c>
      <c r="G251" s="29"/>
      <c r="H251" s="25">
        <f>H252</f>
        <v>428.4</v>
      </c>
      <c r="I251" s="142"/>
      <c r="J251"/>
      <c r="K251"/>
      <c r="L251"/>
    </row>
    <row r="252" spans="1:12" s="115" customFormat="1" ht="15" customHeight="1">
      <c r="A252" s="9"/>
      <c r="B252" s="35" t="s">
        <v>101</v>
      </c>
      <c r="C252" s="29">
        <v>966</v>
      </c>
      <c r="D252" s="9">
        <v>1003</v>
      </c>
      <c r="E252" s="9" t="s">
        <v>187</v>
      </c>
      <c r="F252" s="29">
        <v>310</v>
      </c>
      <c r="G252" s="29"/>
      <c r="H252" s="25">
        <f>H254</f>
        <v>428.4</v>
      </c>
      <c r="I252" s="142">
        <v>-325.4</v>
      </c>
      <c r="J252"/>
      <c r="K252"/>
      <c r="L252"/>
    </row>
    <row r="253" spans="1:12" s="115" customFormat="1" ht="15" customHeight="1" hidden="1">
      <c r="A253" s="9"/>
      <c r="B253" s="107" t="s">
        <v>196</v>
      </c>
      <c r="C253" s="29">
        <v>966</v>
      </c>
      <c r="D253" s="9">
        <v>1003</v>
      </c>
      <c r="E253" s="9" t="s">
        <v>187</v>
      </c>
      <c r="F253" s="29">
        <v>312</v>
      </c>
      <c r="G253" s="29"/>
      <c r="H253" s="25">
        <f>H254</f>
        <v>428.4</v>
      </c>
      <c r="I253" s="142"/>
      <c r="J253"/>
      <c r="K253"/>
      <c r="L253"/>
    </row>
    <row r="254" spans="1:12" s="115" customFormat="1" ht="22.5" customHeight="1" thickBot="1">
      <c r="A254" s="9"/>
      <c r="B254" s="35" t="s">
        <v>236</v>
      </c>
      <c r="C254" s="29">
        <v>966</v>
      </c>
      <c r="D254" s="9">
        <v>1003</v>
      </c>
      <c r="E254" s="9" t="s">
        <v>187</v>
      </c>
      <c r="F254" s="29">
        <v>312</v>
      </c>
      <c r="G254" s="29">
        <v>263</v>
      </c>
      <c r="H254" s="25">
        <v>428.4</v>
      </c>
      <c r="I254" s="142"/>
      <c r="J254"/>
      <c r="K254"/>
      <c r="L254"/>
    </row>
    <row r="255" spans="1:12" s="115" customFormat="1" ht="42" customHeight="1" thickBot="1">
      <c r="A255" s="73" t="s">
        <v>150</v>
      </c>
      <c r="B255" s="74" t="s">
        <v>64</v>
      </c>
      <c r="C255" s="75">
        <v>966</v>
      </c>
      <c r="D255" s="76">
        <v>1004</v>
      </c>
      <c r="E255" s="76"/>
      <c r="F255" s="75"/>
      <c r="G255" s="75"/>
      <c r="H255" s="77">
        <f>H256+H260</f>
        <v>11112.400000000001</v>
      </c>
      <c r="I255" s="142"/>
      <c r="J255"/>
      <c r="K255"/>
      <c r="L255"/>
    </row>
    <row r="256" spans="1:12" s="115" customFormat="1" ht="68.25" thickBot="1">
      <c r="A256" s="40" t="s">
        <v>151</v>
      </c>
      <c r="B256" s="41" t="s">
        <v>426</v>
      </c>
      <c r="C256" s="42">
        <v>966</v>
      </c>
      <c r="D256" s="43">
        <v>1004</v>
      </c>
      <c r="E256" s="43" t="s">
        <v>238</v>
      </c>
      <c r="F256" s="42"/>
      <c r="G256" s="42"/>
      <c r="H256" s="66">
        <f>H257</f>
        <v>8098.6</v>
      </c>
      <c r="I256" s="142"/>
      <c r="J256"/>
      <c r="K256"/>
      <c r="L256"/>
    </row>
    <row r="257" spans="1:12" s="115" customFormat="1" ht="22.5" customHeight="1">
      <c r="A257" s="9"/>
      <c r="B257" s="10" t="s">
        <v>99</v>
      </c>
      <c r="C257" s="29">
        <v>966</v>
      </c>
      <c r="D257" s="9">
        <v>1004</v>
      </c>
      <c r="E257" s="9" t="s">
        <v>238</v>
      </c>
      <c r="F257" s="29">
        <v>300</v>
      </c>
      <c r="G257" s="29"/>
      <c r="H257" s="25">
        <f>H258</f>
        <v>8098.6</v>
      </c>
      <c r="I257" s="142"/>
      <c r="J257"/>
      <c r="K257"/>
      <c r="L257"/>
    </row>
    <row r="258" spans="1:12" s="115" customFormat="1" ht="12.75">
      <c r="A258" s="9"/>
      <c r="B258" s="35" t="s">
        <v>101</v>
      </c>
      <c r="C258" s="29">
        <v>966</v>
      </c>
      <c r="D258" s="9">
        <v>1004</v>
      </c>
      <c r="E258" s="9" t="s">
        <v>238</v>
      </c>
      <c r="F258" s="29">
        <v>310</v>
      </c>
      <c r="G258" s="29"/>
      <c r="H258" s="25">
        <f>H259</f>
        <v>8098.6</v>
      </c>
      <c r="I258" s="142"/>
      <c r="J258"/>
      <c r="K258"/>
      <c r="L258"/>
    </row>
    <row r="259" spans="1:12" s="115" customFormat="1" ht="23.25" thickBot="1">
      <c r="A259" s="9"/>
      <c r="B259" s="35" t="s">
        <v>195</v>
      </c>
      <c r="C259" s="29">
        <v>966</v>
      </c>
      <c r="D259" s="9">
        <v>1004</v>
      </c>
      <c r="E259" s="9" t="s">
        <v>238</v>
      </c>
      <c r="F259" s="29">
        <v>313</v>
      </c>
      <c r="G259" s="29">
        <v>262</v>
      </c>
      <c r="H259" s="25">
        <v>8098.6</v>
      </c>
      <c r="I259" s="142"/>
      <c r="J259"/>
      <c r="K259"/>
      <c r="L259"/>
    </row>
    <row r="260" spans="1:12" s="115" customFormat="1" ht="34.5" thickBot="1">
      <c r="A260" s="40" t="s">
        <v>153</v>
      </c>
      <c r="B260" s="41" t="s">
        <v>425</v>
      </c>
      <c r="C260" s="42">
        <v>966</v>
      </c>
      <c r="D260" s="43">
        <v>1004</v>
      </c>
      <c r="E260" s="43" t="s">
        <v>239</v>
      </c>
      <c r="F260" s="42"/>
      <c r="G260" s="42"/>
      <c r="H260" s="66">
        <f>H262</f>
        <v>3013.8</v>
      </c>
      <c r="I260" s="142"/>
      <c r="J260"/>
      <c r="K260"/>
      <c r="L260"/>
    </row>
    <row r="261" spans="1:12" s="115" customFormat="1" ht="18.75" customHeight="1">
      <c r="A261" s="9"/>
      <c r="B261" s="10" t="s">
        <v>99</v>
      </c>
      <c r="C261" s="29">
        <v>966</v>
      </c>
      <c r="D261" s="9">
        <v>1004</v>
      </c>
      <c r="E261" s="9" t="s">
        <v>239</v>
      </c>
      <c r="F261" s="29">
        <v>300</v>
      </c>
      <c r="G261" s="29"/>
      <c r="H261" s="25">
        <f>H262</f>
        <v>3013.8</v>
      </c>
      <c r="I261" s="142"/>
      <c r="J261"/>
      <c r="K261"/>
      <c r="L261"/>
    </row>
    <row r="262" spans="1:12" s="115" customFormat="1" ht="27" customHeight="1">
      <c r="A262" s="9"/>
      <c r="B262" s="111" t="s">
        <v>423</v>
      </c>
      <c r="C262" s="29">
        <v>966</v>
      </c>
      <c r="D262" s="9">
        <v>1004</v>
      </c>
      <c r="E262" s="9" t="s">
        <v>239</v>
      </c>
      <c r="F262" s="29">
        <v>320</v>
      </c>
      <c r="G262" s="29"/>
      <c r="H262" s="25">
        <v>3013.8</v>
      </c>
      <c r="I262" s="142"/>
      <c r="J262"/>
      <c r="K262"/>
      <c r="L262"/>
    </row>
    <row r="263" spans="1:12" s="115" customFormat="1" ht="23.25" hidden="1" thickBot="1">
      <c r="A263" s="9"/>
      <c r="B263" s="47" t="s">
        <v>195</v>
      </c>
      <c r="C263" s="29">
        <v>966</v>
      </c>
      <c r="D263" s="9">
        <v>1004</v>
      </c>
      <c r="E263" s="9" t="s">
        <v>239</v>
      </c>
      <c r="F263" s="29">
        <v>323</v>
      </c>
      <c r="G263" s="29">
        <v>226</v>
      </c>
      <c r="H263" s="25">
        <v>3013.8</v>
      </c>
      <c r="I263" s="142"/>
      <c r="J263" t="s">
        <v>244</v>
      </c>
      <c r="K263"/>
      <c r="L263"/>
    </row>
    <row r="264" spans="1:12" s="115" customFormat="1" ht="27" customHeight="1" thickBot="1">
      <c r="A264" s="9"/>
      <c r="B264" s="111" t="s">
        <v>424</v>
      </c>
      <c r="C264" s="29">
        <v>966</v>
      </c>
      <c r="D264" s="9">
        <v>1004</v>
      </c>
      <c r="E264" s="9" t="s">
        <v>239</v>
      </c>
      <c r="F264" s="29">
        <v>323</v>
      </c>
      <c r="G264" s="29"/>
      <c r="H264" s="25">
        <v>3013.8</v>
      </c>
      <c r="I264" s="142"/>
      <c r="J264"/>
      <c r="K264"/>
      <c r="L264"/>
    </row>
    <row r="265" spans="1:12" s="115" customFormat="1" ht="12.75">
      <c r="A265" s="98" t="s">
        <v>155</v>
      </c>
      <c r="B265" s="99" t="s">
        <v>65</v>
      </c>
      <c r="C265" s="100">
        <v>966</v>
      </c>
      <c r="D265" s="101">
        <v>1100</v>
      </c>
      <c r="E265" s="101"/>
      <c r="F265" s="100"/>
      <c r="G265" s="100"/>
      <c r="H265" s="325">
        <f>H266</f>
        <v>100</v>
      </c>
      <c r="I265" s="142"/>
      <c r="J265"/>
      <c r="K265"/>
      <c r="L265"/>
    </row>
    <row r="266" spans="1:12" s="115" customFormat="1" ht="12.75">
      <c r="A266" s="102" t="s">
        <v>61</v>
      </c>
      <c r="B266" s="103" t="s">
        <v>67</v>
      </c>
      <c r="C266" s="104">
        <v>966</v>
      </c>
      <c r="D266" s="102">
        <v>1102</v>
      </c>
      <c r="E266" s="102"/>
      <c r="F266" s="104"/>
      <c r="G266" s="104"/>
      <c r="H266" s="326">
        <f>H267</f>
        <v>100</v>
      </c>
      <c r="I266" s="142"/>
      <c r="J266"/>
      <c r="K266"/>
      <c r="L266"/>
    </row>
    <row r="267" spans="1:12" s="115" customFormat="1" ht="45" customHeight="1">
      <c r="A267" s="91" t="s">
        <v>63</v>
      </c>
      <c r="B267" s="92" t="s">
        <v>123</v>
      </c>
      <c r="C267" s="93">
        <v>966</v>
      </c>
      <c r="D267" s="91">
        <v>1102</v>
      </c>
      <c r="E267" s="91" t="s">
        <v>241</v>
      </c>
      <c r="F267" s="93"/>
      <c r="G267" s="93"/>
      <c r="H267" s="94">
        <f>H268</f>
        <v>100</v>
      </c>
      <c r="I267" s="142"/>
      <c r="J267"/>
      <c r="K267"/>
      <c r="L267"/>
    </row>
    <row r="268" spans="1:12" s="115" customFormat="1" ht="22.5">
      <c r="A268" s="17" t="s">
        <v>156</v>
      </c>
      <c r="B268" s="35" t="s">
        <v>24</v>
      </c>
      <c r="C268" s="23">
        <v>966</v>
      </c>
      <c r="D268" s="17">
        <v>1102</v>
      </c>
      <c r="E268" s="1" t="s">
        <v>241</v>
      </c>
      <c r="F268" s="23">
        <v>200</v>
      </c>
      <c r="G268" s="23"/>
      <c r="H268" s="26">
        <f>H269</f>
        <v>100</v>
      </c>
      <c r="I268" s="142"/>
      <c r="J268"/>
      <c r="K268"/>
      <c r="L268"/>
    </row>
    <row r="269" spans="1:12" s="115" customFormat="1" ht="22.5">
      <c r="A269" s="17"/>
      <c r="B269" s="5" t="s">
        <v>107</v>
      </c>
      <c r="C269" s="23">
        <v>966</v>
      </c>
      <c r="D269" s="17">
        <v>1102</v>
      </c>
      <c r="E269" s="1" t="s">
        <v>241</v>
      </c>
      <c r="F269" s="23">
        <v>240</v>
      </c>
      <c r="G269" s="23"/>
      <c r="H269" s="26">
        <f>H270</f>
        <v>100</v>
      </c>
      <c r="I269" s="142"/>
      <c r="J269"/>
      <c r="K269"/>
      <c r="L269"/>
    </row>
    <row r="270" spans="1:12" s="115" customFormat="1" ht="22.5">
      <c r="A270" s="17"/>
      <c r="B270" s="33" t="s">
        <v>194</v>
      </c>
      <c r="C270" s="23">
        <v>966</v>
      </c>
      <c r="D270" s="17">
        <v>1102</v>
      </c>
      <c r="E270" s="1" t="s">
        <v>241</v>
      </c>
      <c r="F270" s="23">
        <v>244</v>
      </c>
      <c r="G270" s="23"/>
      <c r="H270" s="26">
        <v>100</v>
      </c>
      <c r="I270" s="142"/>
      <c r="J270"/>
      <c r="K270"/>
      <c r="L270"/>
    </row>
    <row r="271" spans="1:8" ht="22.5" hidden="1">
      <c r="A271" s="17"/>
      <c r="B271" s="5" t="s">
        <v>194</v>
      </c>
      <c r="C271" s="23">
        <v>966</v>
      </c>
      <c r="D271" s="17">
        <v>1102</v>
      </c>
      <c r="E271" s="1" t="s">
        <v>241</v>
      </c>
      <c r="F271" s="23">
        <v>244</v>
      </c>
      <c r="G271" s="23">
        <v>226</v>
      </c>
      <c r="H271" s="26">
        <v>200</v>
      </c>
    </row>
    <row r="272" spans="1:8" ht="12.75">
      <c r="A272" s="95" t="s">
        <v>157</v>
      </c>
      <c r="B272" s="96" t="s">
        <v>70</v>
      </c>
      <c r="C272" s="97">
        <v>966</v>
      </c>
      <c r="D272" s="95">
        <v>1200</v>
      </c>
      <c r="E272" s="95"/>
      <c r="F272" s="97"/>
      <c r="G272" s="97"/>
      <c r="H272" s="327">
        <f>H273</f>
        <v>4244.4</v>
      </c>
    </row>
    <row r="273" spans="1:8" ht="12.75">
      <c r="A273" s="102" t="s">
        <v>66</v>
      </c>
      <c r="B273" s="103" t="s">
        <v>71</v>
      </c>
      <c r="C273" s="104">
        <v>966</v>
      </c>
      <c r="D273" s="102">
        <v>1202</v>
      </c>
      <c r="E273" s="102"/>
      <c r="F273" s="104"/>
      <c r="G273" s="104"/>
      <c r="H273" s="326">
        <f>H274</f>
        <v>4244.4</v>
      </c>
    </row>
    <row r="274" spans="1:8" ht="112.5">
      <c r="A274" s="91" t="s">
        <v>68</v>
      </c>
      <c r="B274" s="92" t="s">
        <v>111</v>
      </c>
      <c r="C274" s="93">
        <v>966</v>
      </c>
      <c r="D274" s="91">
        <v>1202</v>
      </c>
      <c r="E274" s="91" t="s">
        <v>188</v>
      </c>
      <c r="F274" s="93"/>
      <c r="G274" s="93"/>
      <c r="H274" s="94">
        <f>H275</f>
        <v>4244.4</v>
      </c>
    </row>
    <row r="275" spans="1:8" ht="22.5">
      <c r="A275" s="17" t="s">
        <v>69</v>
      </c>
      <c r="B275" s="35" t="s">
        <v>24</v>
      </c>
      <c r="C275" s="23">
        <v>966</v>
      </c>
      <c r="D275" s="17">
        <v>1202</v>
      </c>
      <c r="E275" s="1" t="s">
        <v>188</v>
      </c>
      <c r="F275" s="23">
        <v>200</v>
      </c>
      <c r="G275" s="23"/>
      <c r="H275" s="26">
        <f>H276</f>
        <v>4244.4</v>
      </c>
    </row>
    <row r="276" spans="1:8" ht="22.5">
      <c r="A276" s="17"/>
      <c r="B276" s="5" t="s">
        <v>107</v>
      </c>
      <c r="C276" s="23">
        <v>966</v>
      </c>
      <c r="D276" s="17">
        <v>1202</v>
      </c>
      <c r="E276" s="1" t="s">
        <v>188</v>
      </c>
      <c r="F276" s="23">
        <v>240</v>
      </c>
      <c r="G276" s="23"/>
      <c r="H276" s="26">
        <f>H277</f>
        <v>4244.4</v>
      </c>
    </row>
    <row r="277" spans="1:8" ht="22.5">
      <c r="A277" s="17"/>
      <c r="B277" s="33" t="s">
        <v>194</v>
      </c>
      <c r="C277" s="23">
        <v>966</v>
      </c>
      <c r="D277" s="17">
        <v>1202</v>
      </c>
      <c r="E277" s="1" t="s">
        <v>188</v>
      </c>
      <c r="F277" s="23">
        <v>244</v>
      </c>
      <c r="G277" s="23"/>
      <c r="H277" s="26">
        <v>4244.4</v>
      </c>
    </row>
    <row r="278" spans="1:8" ht="12.75">
      <c r="A278" s="30"/>
      <c r="B278" s="31" t="s">
        <v>72</v>
      </c>
      <c r="C278" s="32"/>
      <c r="D278" s="32"/>
      <c r="E278" s="64"/>
      <c r="F278" s="32"/>
      <c r="G278" s="32"/>
      <c r="H278" s="39">
        <f>H12+H50+H175+H184+H229+H235+H248+H265+H272</f>
        <v>132447.37</v>
      </c>
    </row>
  </sheetData>
  <sheetProtection/>
  <autoFilter ref="A11:G278"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3">
      <selection activeCell="D9" sqref="D9"/>
    </sheetView>
  </sheetViews>
  <sheetFormatPr defaultColWidth="9.00390625" defaultRowHeight="12.75"/>
  <cols>
    <col min="1" max="1" width="12.375" style="0" customWidth="1"/>
    <col min="2" max="2" width="19.00390625" style="0" customWidth="1"/>
    <col min="3" max="3" width="21.125" style="0" customWidth="1"/>
    <col min="4" max="4" width="18.375" style="0" customWidth="1"/>
    <col min="5" max="5" width="11.75390625" style="0" customWidth="1"/>
    <col min="6" max="6" width="29.625" style="0" customWidth="1"/>
    <col min="7" max="7" width="14.625" style="0" customWidth="1"/>
  </cols>
  <sheetData>
    <row r="1" spans="2:6" ht="51.75" customHeight="1">
      <c r="B1" s="368" t="s">
        <v>468</v>
      </c>
      <c r="C1" s="368"/>
      <c r="D1" s="368"/>
      <c r="E1" s="314"/>
      <c r="F1" s="314"/>
    </row>
    <row r="2" spans="2:6" ht="1.5" customHeight="1">
      <c r="B2" s="314"/>
      <c r="C2" s="314"/>
      <c r="D2" s="314"/>
      <c r="E2" s="314"/>
      <c r="F2" s="314"/>
    </row>
    <row r="3" spans="2:6" ht="12.75" hidden="1">
      <c r="B3" s="314"/>
      <c r="C3" s="314"/>
      <c r="D3" s="314"/>
      <c r="E3" s="314"/>
      <c r="F3" s="314"/>
    </row>
    <row r="4" spans="2:6" ht="27.75" customHeight="1">
      <c r="B4" s="369" t="s">
        <v>455</v>
      </c>
      <c r="C4" s="369"/>
      <c r="D4" s="369"/>
      <c r="E4" s="314"/>
      <c r="F4" s="314"/>
    </row>
    <row r="5" spans="2:6" ht="13.5" thickBot="1">
      <c r="B5" s="314"/>
      <c r="C5" s="314"/>
      <c r="D5" s="314"/>
      <c r="E5" s="314"/>
      <c r="F5" s="314"/>
    </row>
    <row r="6" spans="1:4" ht="51" customHeight="1">
      <c r="A6" s="305" t="s">
        <v>430</v>
      </c>
      <c r="B6" s="365" t="s">
        <v>433</v>
      </c>
      <c r="C6" s="365" t="s">
        <v>434</v>
      </c>
      <c r="D6" s="308" t="s">
        <v>435</v>
      </c>
    </row>
    <row r="7" spans="1:4" ht="38.25">
      <c r="A7" s="306" t="s">
        <v>431</v>
      </c>
      <c r="B7" s="366"/>
      <c r="C7" s="366"/>
      <c r="D7" s="309" t="s">
        <v>436</v>
      </c>
    </row>
    <row r="8" spans="1:4" ht="26.25" thickBot="1">
      <c r="A8" s="307" t="s">
        <v>432</v>
      </c>
      <c r="B8" s="367"/>
      <c r="C8" s="367"/>
      <c r="D8" s="310"/>
    </row>
    <row r="9" spans="1:4" ht="37.5" customHeight="1" thickBot="1">
      <c r="A9" s="311">
        <v>0</v>
      </c>
      <c r="B9" s="312" t="s">
        <v>437</v>
      </c>
      <c r="C9" s="313" t="s">
        <v>438</v>
      </c>
      <c r="D9" s="312">
        <f>D14-D13</f>
        <v>11945.199999999997</v>
      </c>
    </row>
    <row r="10" spans="1:4" ht="44.25" customHeight="1" thickBot="1">
      <c r="A10" s="311">
        <v>0</v>
      </c>
      <c r="B10" s="312" t="s">
        <v>439</v>
      </c>
      <c r="C10" s="313" t="s">
        <v>440</v>
      </c>
      <c r="D10" s="312">
        <f>D11</f>
        <v>120502.2</v>
      </c>
    </row>
    <row r="11" spans="1:4" ht="43.5" customHeight="1" thickBot="1">
      <c r="A11" s="311">
        <v>0</v>
      </c>
      <c r="B11" s="312" t="s">
        <v>441</v>
      </c>
      <c r="C11" s="313" t="s">
        <v>442</v>
      </c>
      <c r="D11" s="312">
        <f>D12</f>
        <v>120502.2</v>
      </c>
    </row>
    <row r="12" spans="1:4" ht="49.5" customHeight="1" thickBot="1">
      <c r="A12" s="311">
        <v>0</v>
      </c>
      <c r="B12" s="312" t="s">
        <v>443</v>
      </c>
      <c r="C12" s="313" t="s">
        <v>444</v>
      </c>
      <c r="D12" s="312">
        <f>D13</f>
        <v>120502.2</v>
      </c>
    </row>
    <row r="13" spans="1:4" ht="90" customHeight="1" thickBot="1">
      <c r="A13" s="311">
        <v>966</v>
      </c>
      <c r="B13" s="312" t="s">
        <v>445</v>
      </c>
      <c r="C13" s="313" t="s">
        <v>446</v>
      </c>
      <c r="D13" s="312">
        <v>120502.2</v>
      </c>
    </row>
    <row r="14" spans="1:4" ht="31.5" customHeight="1" thickBot="1">
      <c r="A14" s="311">
        <v>0</v>
      </c>
      <c r="B14" s="312" t="s">
        <v>447</v>
      </c>
      <c r="C14" s="313" t="s">
        <v>448</v>
      </c>
      <c r="D14" s="312">
        <f>D15</f>
        <v>132447.4</v>
      </c>
    </row>
    <row r="15" spans="1:4" ht="42" customHeight="1" thickBot="1">
      <c r="A15" s="311">
        <v>0</v>
      </c>
      <c r="B15" s="312" t="s">
        <v>449</v>
      </c>
      <c r="C15" s="313" t="s">
        <v>450</v>
      </c>
      <c r="D15" s="312">
        <f>D16</f>
        <v>132447.4</v>
      </c>
    </row>
    <row r="16" spans="1:4" ht="51.75" customHeight="1" thickBot="1">
      <c r="A16" s="311">
        <v>0</v>
      </c>
      <c r="B16" s="312" t="s">
        <v>451</v>
      </c>
      <c r="C16" s="313" t="s">
        <v>452</v>
      </c>
      <c r="D16" s="312">
        <v>132447.4</v>
      </c>
    </row>
    <row r="17" spans="1:4" ht="91.5" customHeight="1" thickBot="1">
      <c r="A17" s="311">
        <v>966</v>
      </c>
      <c r="B17" s="312" t="s">
        <v>453</v>
      </c>
      <c r="C17" s="313" t="s">
        <v>454</v>
      </c>
      <c r="D17" s="312">
        <v>132447.4</v>
      </c>
    </row>
  </sheetData>
  <sheetProtection/>
  <mergeCells count="4">
    <mergeCell ref="B6:B8"/>
    <mergeCell ref="C6:C8"/>
    <mergeCell ref="B1:D1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B1" sqref="B1:C3"/>
    </sheetView>
  </sheetViews>
  <sheetFormatPr defaultColWidth="9.00390625" defaultRowHeight="12.75"/>
  <cols>
    <col min="1" max="1" width="4.625" style="0" customWidth="1"/>
    <col min="2" max="2" width="28.25390625" style="0" customWidth="1"/>
    <col min="3" max="3" width="49.125" style="0" customWidth="1"/>
  </cols>
  <sheetData>
    <row r="1" spans="2:3" ht="12.75">
      <c r="B1" s="370" t="s">
        <v>467</v>
      </c>
      <c r="C1" s="371"/>
    </row>
    <row r="2" spans="2:3" ht="45" customHeight="1">
      <c r="B2" s="371"/>
      <c r="C2" s="371"/>
    </row>
    <row r="3" spans="2:3" ht="102.75" customHeight="1" hidden="1">
      <c r="B3" s="371"/>
      <c r="C3" s="371"/>
    </row>
    <row r="4" spans="1:3" ht="12.75">
      <c r="A4" s="372"/>
      <c r="B4" s="373"/>
      <c r="C4" s="373"/>
    </row>
    <row r="5" spans="1:3" ht="4.5" customHeight="1" thickBot="1">
      <c r="A5" s="373"/>
      <c r="B5" s="373"/>
      <c r="C5" s="373"/>
    </row>
    <row r="6" spans="1:3" ht="45.75" customHeight="1" thickBot="1">
      <c r="A6" s="315" t="s">
        <v>401</v>
      </c>
      <c r="B6" s="317" t="s">
        <v>464</v>
      </c>
      <c r="C6" s="316" t="s">
        <v>456</v>
      </c>
    </row>
    <row r="7" spans="1:3" ht="51.75" customHeight="1" thickBot="1">
      <c r="A7" s="311">
        <v>1</v>
      </c>
      <c r="B7" s="312" t="s">
        <v>354</v>
      </c>
      <c r="C7" s="328" t="s">
        <v>353</v>
      </c>
    </row>
    <row r="8" spans="1:3" ht="51.75" thickBot="1">
      <c r="A8" s="311">
        <v>2</v>
      </c>
      <c r="B8" s="312" t="s">
        <v>350</v>
      </c>
      <c r="C8" s="328" t="s">
        <v>349</v>
      </c>
    </row>
    <row r="9" spans="1:3" ht="77.25" thickBot="1">
      <c r="A9" s="311">
        <v>3</v>
      </c>
      <c r="B9" s="312" t="s">
        <v>344</v>
      </c>
      <c r="C9" s="328" t="s">
        <v>343</v>
      </c>
    </row>
    <row r="10" spans="1:3" ht="64.5" thickBot="1">
      <c r="A10" s="311">
        <v>4</v>
      </c>
      <c r="B10" s="312" t="s">
        <v>340</v>
      </c>
      <c r="C10" s="328" t="s">
        <v>339</v>
      </c>
    </row>
    <row r="11" spans="1:3" ht="39" thickBot="1">
      <c r="A11" s="311">
        <v>5</v>
      </c>
      <c r="B11" s="312" t="s">
        <v>329</v>
      </c>
      <c r="C11" s="313" t="s">
        <v>328</v>
      </c>
    </row>
    <row r="12" spans="1:3" ht="102.75" thickBot="1">
      <c r="A12" s="311">
        <v>6</v>
      </c>
      <c r="B12" s="312" t="s">
        <v>320</v>
      </c>
      <c r="C12" s="328" t="s">
        <v>319</v>
      </c>
    </row>
    <row r="13" spans="1:3" ht="102.75" thickBot="1">
      <c r="A13" s="311">
        <v>7</v>
      </c>
      <c r="B13" s="312" t="s">
        <v>316</v>
      </c>
      <c r="C13" s="328" t="s">
        <v>315</v>
      </c>
    </row>
    <row r="14" spans="1:3" ht="39" thickBot="1">
      <c r="A14" s="311">
        <v>8</v>
      </c>
      <c r="B14" s="312" t="s">
        <v>295</v>
      </c>
      <c r="C14" s="328" t="s">
        <v>294</v>
      </c>
    </row>
    <row r="15" spans="1:3" ht="39" thickBot="1">
      <c r="A15" s="311">
        <v>9</v>
      </c>
      <c r="B15" s="312" t="s">
        <v>457</v>
      </c>
      <c r="C15" s="328" t="s">
        <v>458</v>
      </c>
    </row>
    <row r="16" spans="1:3" ht="26.25" thickBot="1">
      <c r="A16" s="311">
        <v>10</v>
      </c>
      <c r="B16" s="312" t="s">
        <v>291</v>
      </c>
      <c r="C16" s="313" t="s">
        <v>289</v>
      </c>
    </row>
    <row r="17" spans="1:3" ht="26.25" thickBot="1">
      <c r="A17" s="311">
        <v>11</v>
      </c>
      <c r="B17" s="312" t="s">
        <v>290</v>
      </c>
      <c r="C17" s="313" t="s">
        <v>459</v>
      </c>
    </row>
    <row r="18" spans="1:3" ht="39" thickBot="1">
      <c r="A18" s="311">
        <v>12</v>
      </c>
      <c r="B18" s="312" t="s">
        <v>283</v>
      </c>
      <c r="C18" s="328" t="s">
        <v>282</v>
      </c>
    </row>
    <row r="19" spans="1:3" ht="64.5" thickBot="1">
      <c r="A19" s="311">
        <v>13</v>
      </c>
      <c r="B19" s="312" t="s">
        <v>281</v>
      </c>
      <c r="C19" s="313" t="s">
        <v>280</v>
      </c>
    </row>
    <row r="20" spans="1:3" ht="90" thickBot="1">
      <c r="A20" s="311">
        <v>14</v>
      </c>
      <c r="B20" s="312" t="s">
        <v>279</v>
      </c>
      <c r="C20" s="313" t="s">
        <v>278</v>
      </c>
    </row>
    <row r="21" spans="1:3" ht="64.5" thickBot="1">
      <c r="A21" s="311">
        <v>15</v>
      </c>
      <c r="B21" s="312" t="s">
        <v>277</v>
      </c>
      <c r="C21" s="328" t="s">
        <v>276</v>
      </c>
    </row>
    <row r="22" spans="1:3" ht="64.5" thickBot="1">
      <c r="A22" s="311">
        <v>16</v>
      </c>
      <c r="B22" s="312" t="s">
        <v>275</v>
      </c>
      <c r="C22" s="328" t="s">
        <v>274</v>
      </c>
    </row>
    <row r="23" spans="1:3" ht="115.5" thickBot="1">
      <c r="A23" s="311">
        <v>17</v>
      </c>
      <c r="B23" s="312" t="s">
        <v>271</v>
      </c>
      <c r="C23" s="328" t="s">
        <v>270</v>
      </c>
    </row>
    <row r="24" spans="1:3" ht="39" thickBot="1">
      <c r="A24" s="311">
        <v>18</v>
      </c>
      <c r="B24" s="312" t="s">
        <v>267</v>
      </c>
      <c r="C24" s="328" t="s">
        <v>266</v>
      </c>
    </row>
    <row r="25" spans="1:3" ht="64.5" thickBot="1">
      <c r="A25" s="311">
        <v>19</v>
      </c>
      <c r="B25" s="312" t="s">
        <v>263</v>
      </c>
      <c r="C25" s="328" t="s">
        <v>262</v>
      </c>
    </row>
    <row r="26" spans="1:3" ht="77.25" thickBot="1">
      <c r="A26" s="311">
        <v>10</v>
      </c>
      <c r="B26" s="312" t="s">
        <v>460</v>
      </c>
      <c r="C26" s="328" t="s">
        <v>461</v>
      </c>
    </row>
    <row r="27" spans="1:3" ht="51.75" thickBot="1">
      <c r="A27" s="311">
        <v>11</v>
      </c>
      <c r="B27" s="312" t="s">
        <v>462</v>
      </c>
      <c r="C27" s="328" t="s">
        <v>463</v>
      </c>
    </row>
  </sheetData>
  <sheetProtection/>
  <mergeCells count="2">
    <mergeCell ref="B1:C3"/>
    <mergeCell ref="A4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Е В. Курьян</cp:lastModifiedBy>
  <cp:lastPrinted>2016-11-11T11:24:43Z</cp:lastPrinted>
  <dcterms:created xsi:type="dcterms:W3CDTF">2015-01-16T07:52:13Z</dcterms:created>
  <dcterms:modified xsi:type="dcterms:W3CDTF">2016-11-11T11:25:14Z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