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1"/>
  </bookViews>
  <sheets>
    <sheet name="доходы 1 готово" sheetId="1" r:id="rId1"/>
    <sheet name="Ведом2" sheetId="2" r:id="rId2"/>
    <sheet name="ассигнов 3" sheetId="3" r:id="rId3"/>
    <sheet name="Финансирование дефицита" sheetId="4" r:id="rId4"/>
    <sheet name="Перечень доходов" sheetId="5" r:id="rId5"/>
  </sheets>
  <definedNames>
    <definedName name="_xlnm._FilterDatabase" localSheetId="2" hidden="1">'ассигнов 3'!$A$11:$G$155</definedName>
    <definedName name="_xlnm.Print_Area" localSheetId="2">'ассигнов 3'!$A$1:$H$155</definedName>
    <definedName name="_xlnm.Print_Area" localSheetId="0">'доходы 1 готово'!$A$1:$D$87</definedName>
  </definedNames>
  <calcPr fullCalcOnLoad="1"/>
</workbook>
</file>

<file path=xl/sharedStrings.xml><?xml version="1.0" encoding="utf-8"?>
<sst xmlns="http://schemas.openxmlformats.org/spreadsheetml/2006/main" count="1235" uniqueCount="463">
  <si>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</si>
  <si>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</si>
  <si>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</si>
  <si>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</si>
  <si>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</si>
  <si>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</si>
  <si>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</si>
  <si>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</si>
  <si>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</si>
  <si>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</si>
  <si>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</si>
  <si>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</si>
  <si>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</si>
  <si>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</si>
  <si>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</si>
  <si>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</si>
  <si>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</si>
  <si>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</si>
  <si>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</si>
  <si>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</si>
  <si>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</si>
  <si>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</si>
  <si>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</si>
  <si>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</si>
  <si>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</si>
  <si>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</si>
  <si>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</si>
  <si>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</si>
  <si>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</si>
  <si>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</si>
  <si>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</si>
  <si>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</si>
  <si>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</si>
  <si>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</si>
  <si>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</si>
  <si>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</si>
  <si>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2.3.6.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</si>
  <si>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</si>
  <si>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</si>
  <si>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</si>
  <si>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</si>
  <si>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</si>
  <si>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</si>
  <si>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</si>
  <si>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</si>
  <si>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</si>
  <si>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</si>
  <si>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Повышение квалификации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</si>
  <si>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</si>
  <si>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</si>
  <si>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</si>
  <si>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</si>
  <si>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</si>
  <si>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</si>
  <si>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</si>
  <si>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</si>
  <si>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</si>
  <si>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</si>
  <si>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</si>
  <si>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</si>
  <si>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</si>
  <si>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</si>
  <si>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</si>
  <si>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</si>
  <si>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</si>
  <si>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</si>
  <si>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</si>
  <si>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</si>
  <si>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</si>
  <si>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</si>
  <si>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</si>
  <si>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</si>
  <si>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</si>
  <si>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</si>
  <si>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</si>
  <si>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</si>
  <si>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</si>
  <si>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</si>
  <si>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</si>
  <si>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</si>
  <si>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</si>
  <si>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</si>
  <si>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</si>
  <si>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</si>
  <si>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</si>
  <si>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</si>
  <si>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</si>
  <si>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</si>
  <si>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</si>
  <si>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Социальныое обеспечение и иные выплаты населению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</si>
  <si>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</si>
  <si>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</si>
  <si>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</si>
  <si>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</si>
  <si>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</si>
  <si>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</si>
  <si>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</si>
  <si>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</si>
  <si>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</si>
  <si>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Муниципальная программа «Учреждение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</si>
  <si>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</si>
  <si>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</si>
  <si>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</si>
  <si>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</si>
  <si>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</si>
  <si>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</si>
  <si>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</si>
  <si>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</si>
  <si>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</si>
  <si>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5</t>
  </si>
  <si>
    <t>4.1.</t>
  </si>
  <si>
    <t>4.1.1.</t>
  </si>
  <si>
    <t>4.1.1.1.</t>
  </si>
  <si>
    <t>6</t>
  </si>
  <si>
    <t>6.1.2.</t>
  </si>
  <si>
    <t>6.1.2.1.</t>
  </si>
  <si>
    <t>7</t>
  </si>
  <si>
    <t>7.2.</t>
  </si>
  <si>
    <t>8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</si>
  <si>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</si>
  <si>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</si>
  <si>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</si>
  <si>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</si>
  <si>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</si>
  <si>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</si>
  <si>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</si>
  <si>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</si>
  <si>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</si>
  <si>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</si>
  <si>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</si>
  <si>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</si>
  <si>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</si>
  <si>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</si>
  <si>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2190000081</t>
  </si>
  <si>
    <t>6000000151</t>
  </si>
  <si>
    <t>6000000161</t>
  </si>
  <si>
    <t>7950000181</t>
  </si>
  <si>
    <t>4500000201</t>
  </si>
  <si>
    <t>4500000560</t>
  </si>
  <si>
    <t>0920000231</t>
  </si>
  <si>
    <t>4570000251</t>
  </si>
  <si>
    <t>6000000134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</si>
  <si>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</si>
  <si>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</si>
  <si>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</si>
  <si>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</si>
  <si>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Прочие расходы</t>
  </si>
  <si>
    <t>1.2.2.2.</t>
  </si>
  <si>
    <t>Прочие работы, услуги</t>
  </si>
  <si>
    <t>1.2.3.1.</t>
  </si>
  <si>
    <t>Уплата иных платежей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</si>
  <si>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</si>
  <si>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</si>
  <si>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</si>
  <si>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</si>
  <si>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</si>
  <si>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</si>
  <si>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</si>
  <si>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</si>
  <si>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</si>
  <si>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</si>
  <si>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</si>
  <si>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</si>
  <si>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 xml:space="preserve">к Решению Муниципального Совета 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</si>
  <si>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</si>
  <si>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</si>
  <si>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</si>
  <si>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</si>
  <si>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</si>
  <si>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Пенсии, пособия, выплачиваемые организациями сектора государственного управления</t>
  </si>
  <si>
    <t>51100G0860</t>
  </si>
  <si>
    <t>51100G0870</t>
  </si>
  <si>
    <t>5120000241</t>
  </si>
  <si>
    <t>!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</si>
  <si>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</si>
  <si>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</si>
  <si>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</si>
  <si>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</si>
  <si>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</si>
  <si>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</si>
  <si>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</si>
  <si>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Приложение 2</t>
  </si>
  <si>
    <t xml:space="preserve">ВЕДОМСТВЕННАЯ СТРУКТУРА РАСХОДОВ 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</si>
  <si>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</si>
  <si>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</si>
  <si>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</si>
  <si>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</si>
  <si>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</si>
  <si>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</si>
  <si>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</si>
  <si>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</si>
  <si>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</si>
  <si>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</si>
  <si>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</si>
  <si>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</si>
  <si>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</si>
  <si>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</si>
  <si>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</si>
  <si>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</si>
  <si>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</si>
  <si>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Прочие субсидии бюджетам внутригородских муниципальных образований городов федерального значения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</si>
  <si>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</si>
  <si>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</si>
  <si>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</si>
  <si>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</si>
  <si>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</si>
  <si>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</si>
  <si>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</si>
  <si>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</si>
  <si>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</si>
  <si>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</si>
  <si>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</si>
  <si>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</si>
  <si>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</si>
  <si>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</si>
  <si>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</si>
  <si>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</si>
  <si>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</si>
  <si>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860 1 16 90030 03 0200 140</t>
  </si>
  <si>
    <t>860 1 16 90030 03 0100 140</t>
  </si>
  <si>
    <t>806 1 16 90030 03 0100 140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</si>
  <si>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</si>
  <si>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</si>
  <si>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</si>
  <si>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</si>
  <si>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</si>
  <si>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</si>
  <si>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</si>
  <si>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</si>
  <si>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</si>
  <si>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</si>
  <si>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</si>
  <si>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</si>
  <si>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</si>
  <si>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</si>
  <si>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</si>
  <si>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</si>
  <si>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</si>
  <si>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</si>
  <si>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</si>
  <si>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</si>
  <si>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</si>
  <si>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</si>
  <si>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</si>
  <si>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</si>
  <si>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</si>
  <si>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</si>
  <si>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</si>
  <si>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</si>
  <si>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ДОХОДЫ ОТ ОКАЗАНИЯ ПЛАТНЫХ УСЛУГ (РАБОТ)  И КОМПЕНСАЦИИ ЗАТРАТ ГОСУДАРСТВА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</si>
  <si>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</si>
  <si>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</si>
  <si>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</si>
  <si>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</si>
  <si>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</si>
  <si>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</si>
  <si>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</si>
  <si>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</si>
  <si>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</si>
  <si>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</si>
  <si>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</si>
  <si>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</si>
  <si>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</si>
  <si>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</si>
  <si>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</si>
  <si>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</si>
  <si>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</si>
  <si>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</si>
  <si>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</si>
  <si>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</si>
  <si>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</si>
  <si>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</si>
  <si>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4.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</si>
  <si>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</si>
  <si>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</si>
  <si>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</si>
  <si>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</si>
  <si>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</si>
  <si>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</si>
  <si>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</si>
  <si>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</si>
  <si>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</si>
  <si>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</si>
  <si>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</si>
  <si>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</si>
  <si>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</si>
  <si>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</si>
  <si>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</si>
  <si>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</si>
  <si>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182 1 05 01050 01 0000 110</t>
  </si>
  <si>
    <t>1.1.3.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</si>
  <si>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</si>
  <si>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</si>
  <si>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</si>
  <si>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</si>
  <si>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</si>
  <si>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</si>
  <si>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</si>
  <si>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</si>
  <si>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</si>
  <si>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</si>
  <si>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</si>
  <si>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</si>
  <si>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</si>
  <si>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</si>
  <si>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</si>
  <si>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</si>
  <si>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</si>
  <si>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</si>
  <si>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</si>
  <si>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</si>
  <si>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</si>
  <si>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</si>
  <si>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</si>
  <si>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</si>
  <si>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Приложение 1</t>
  </si>
  <si>
    <t>3.2.</t>
  </si>
  <si>
    <t>3.3.</t>
  </si>
  <si>
    <t>3.4.</t>
  </si>
  <si>
    <t>5.1.2.</t>
  </si>
  <si>
    <t>1003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</si>
  <si>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</si>
  <si>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</si>
  <si>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Код администратора внутреннего</t>
  </si>
  <si>
    <t xml:space="preserve"> финансирования</t>
  </si>
  <si>
    <t xml:space="preserve"> дефицита бюджета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</si>
  <si>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</si>
  <si>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</si>
  <si>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</si>
  <si>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</si>
  <si>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</si>
  <si>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</si>
  <si>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</si>
  <si>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</si>
  <si>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</si>
  <si>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</si>
  <si>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</si>
  <si>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</si>
  <si>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</si>
  <si>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</si>
  <si>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</si>
  <si>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</si>
  <si>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</si>
  <si>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</si>
  <si>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</si>
  <si>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</si>
  <si>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</si>
  <si>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</si>
  <si>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к Решения Муниципального Совета </t>
  </si>
  <si>
    <t>Перечень главных администарторов доходов бюджета</t>
  </si>
  <si>
    <t>Наименование главного администартора доходов бюджета</t>
  </si>
  <si>
    <t>Код  главного администартора доходов бюджета</t>
  </si>
  <si>
    <t>Федеральная налоговая служба</t>
  </si>
  <si>
    <t>Государтсвенная администартивно-техническая инспекция</t>
  </si>
  <si>
    <t>Государственная жилищная инспекция Санкт-Петербурга</t>
  </si>
  <si>
    <t>Администарция Приморского района Санкт-петербурга</t>
  </si>
  <si>
    <t>Комиетт по благоустройству Санкт-петербурга</t>
  </si>
  <si>
    <t>710000100</t>
  </si>
  <si>
    <t>7200000100</t>
  </si>
  <si>
    <t>7700000100</t>
  </si>
  <si>
    <t>6100000100</t>
  </si>
  <si>
    <t>6200000100</t>
  </si>
  <si>
    <t>6300000100</t>
  </si>
  <si>
    <t>6500000100</t>
  </si>
  <si>
    <t>8000000100</t>
  </si>
  <si>
    <t>4100000100</t>
  </si>
  <si>
    <t>4200000100</t>
  </si>
  <si>
    <t>7100000100</t>
  </si>
  <si>
    <t>Публичные:</t>
  </si>
  <si>
    <t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впервые"</t>
  </si>
  <si>
    <t>0401</t>
  </si>
  <si>
    <t>0412</t>
  </si>
  <si>
    <t>Национальная экономика</t>
  </si>
  <si>
    <t>0400</t>
  </si>
  <si>
    <t>Общеэкономические вопросы</t>
  </si>
  <si>
    <t>Другие вопросы в области национальной экономикиа</t>
  </si>
  <si>
    <t>Аня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</si>
  <si>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МО Черная речка, а также участие в социальной и культурной адаптации мигрантов, профилактики межнациональных (межэтнических) конфликтов»</t>
  </si>
  <si>
    <t>2.3.3.1</t>
  </si>
  <si>
    <t>4.2.</t>
  </si>
  <si>
    <t>4.2.1.</t>
  </si>
  <si>
    <t>4.2.1.1.</t>
  </si>
  <si>
    <t>5.1.2.1.</t>
  </si>
  <si>
    <t>5.1.3.</t>
  </si>
  <si>
    <t>5.1.3.1.</t>
  </si>
  <si>
    <t>5.1.4.</t>
  </si>
  <si>
    <t>5.1.4.1.</t>
  </si>
  <si>
    <t>7.1.1.1.</t>
  </si>
  <si>
    <t>7.1.2.</t>
  </si>
  <si>
    <t>7.1.2.1.</t>
  </si>
  <si>
    <t>8.1.1.1</t>
  </si>
  <si>
    <t>8.2.</t>
  </si>
  <si>
    <t>8.2.1.</t>
  </si>
  <si>
    <t>8.2.2.</t>
  </si>
  <si>
    <t>10</t>
  </si>
  <si>
    <t>10.1.</t>
  </si>
  <si>
    <t>10.1.1.</t>
  </si>
  <si>
    <t>10.1.1.1.</t>
  </si>
  <si>
    <t>№    от __.__.201__ г.</t>
  </si>
  <si>
    <t xml:space="preserve">«Об утверждении местного бюджета МО Черная речка на 2018 год» </t>
  </si>
  <si>
    <t xml:space="preserve"> НА 201__ ГОД</t>
  </si>
  <si>
    <t>№___ от __.__.201_ г.</t>
  </si>
  <si>
    <t>МУНИЦИПАЛЬНЫЙ ОКРУГ ЧЕРНАЯ РЕЧКА НА 2018 ГОД</t>
  </si>
  <si>
    <t>Расходы на выплаты персоналу казенных учреждений</t>
  </si>
  <si>
    <t>4300000100</t>
  </si>
  <si>
    <t>Муниципальная программа «Проведение работ по военно-патриотическому воспитанию молодежи МО Черная речка»</t>
  </si>
  <si>
    <t>7.1.3.</t>
  </si>
  <si>
    <t>7.1.3.1.</t>
  </si>
  <si>
    <t>5100000100</t>
  </si>
  <si>
    <t>4310000191</t>
  </si>
  <si>
    <t>0707</t>
  </si>
  <si>
    <t>2.3.4.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</si>
  <si>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</si>
  <si>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7500000100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</si>
  <si>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</si>
  <si>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7400000100</t>
  </si>
  <si>
    <t>2.3.5.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</si>
  <si>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</si>
  <si>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7600000100</t>
  </si>
  <si>
    <t>2.3.5.1</t>
  </si>
  <si>
    <t>2.3.4.1.</t>
  </si>
  <si>
    <t>2.3.6.1</t>
  </si>
  <si>
    <t>2.3.6.2</t>
  </si>
  <si>
    <t xml:space="preserve">  </t>
  </si>
  <si>
    <t>5.1.4.2.</t>
  </si>
  <si>
    <t>5.1.4.3.</t>
  </si>
  <si>
    <t>1101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</si>
  <si>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</si>
  <si>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966 2 02 30027 03 0200 151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</si>
  <si>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</si>
  <si>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>966 2 02 30027 03 0100 151</t>
  </si>
  <si>
    <t>966 2 02 30024 03 0200 151</t>
  </si>
  <si>
    <t>966 2 02 30024 03 0100 151</t>
  </si>
  <si>
    <t>966 2 02 29999 03 0000 151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</si>
  <si>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Санкт-Петербурге"за исключением статьи 37-2 указанного Закона Санкт-Петербурга</t>
  </si>
  <si>
    <t>824 1 16 90030 03 0100 140</t>
  </si>
  <si>
    <t>807 1 16 90030 03 0100 140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</si>
  <si>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Санкт-Петербурге",за исключением статьи 37-2 указанного Закона Санкт-Петербурга</t>
  </si>
  <si>
    <t>3.2.1.</t>
  </si>
  <si>
    <t>штрафы+компенс.озелен.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</si>
  <si>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</si>
  <si>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</si>
  <si>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Минимальный налог, зачисляемый в бюджеты субъектов Российской Федерации                                                                                        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</si>
  <si>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</si>
  <si>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 xml:space="preserve">  «Об утверждении бюджета внутригородского муниципального образования Санкт - Петербурга Муниципальный округ  Черная речка на 2018 год» </t>
  </si>
  <si>
    <t>к Решению Муниципального Совета № __ от __.__.2017 года</t>
  </si>
  <si>
    <t>ИСТОЧНИКИ ФИНАНСИРОВАНИЯ ДЕФИЦИТА МЕСТНОГО БЮДЖЕТА МО ЧЕРНАЯ РЕЧКА НА 2018 ГОД</t>
  </si>
  <si>
    <t>Приложение №4
К Решению Мунициплаьного Совета
«Об утверждении местного бюджета МО Черная речка на 2018 год»  № __ от __.__.201__ г.</t>
  </si>
  <si>
    <t xml:space="preserve">Приложение №5 К  Решению Муниципального Совета
 «Об утверждении местного бюджета МО Черная речка на 2018 год» 
№__ от __.__.2017 г.
</t>
  </si>
  <si>
    <t xml:space="preserve">2.3.6.1. </t>
  </si>
  <si>
    <t>2.3.6.2.</t>
  </si>
  <si>
    <t>5.1.4.1</t>
  </si>
  <si>
    <t>8.2.1.1</t>
  </si>
  <si>
    <t>8.2.2.1.</t>
  </si>
  <si>
    <t>8.2.2.1</t>
  </si>
  <si>
    <t>1102</t>
  </si>
  <si>
    <t>9.2.1.</t>
  </si>
  <si>
    <t>9.2.1.1.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</si>
  <si>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</si>
  <si>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</si>
  <si>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муниц. долж-ти, долж-ти муниц. службы в ОМСУ муниципальных органах муниципальных образований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</si>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</sst>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</numFmts>
  <fonts count="67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6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8"/>
      <color indexed="10"/>
      <name val="Times New Roman"/>
      <family val="1"/>
    </font>
    <font>
      <sz val="10"/>
      <color indexed="10"/>
      <name val="Cambria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C0000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 Cyr"/>
      <family val="0"/>
    </font>
    <font>
      <sz val="8"/>
      <color rgb="FFFF0000"/>
      <name val="Times New Roman"/>
      <family val="1"/>
    </font>
    <font>
      <sz val="10"/>
      <color rgb="FFFF0000"/>
      <name val="Cambria"/>
      <family val="1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/>
    </border>
    <border>
      <left style="medium"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/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19" xfId="0" applyNumberFormat="1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center" vertical="center" wrapText="1"/>
    </xf>
    <xf numFmtId="49" fontId="4" fillId="12" borderId="18" xfId="0" applyNumberFormat="1" applyFont="1" applyFill="1" applyBorder="1" applyAlignment="1">
      <alignment horizontal="center" vertical="center" wrapText="1"/>
    </xf>
    <xf numFmtId="176" fontId="4" fillId="12" borderId="21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19" xfId="0" applyNumberFormat="1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19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19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10" fillId="0" borderId="0" xfId="53" applyFont="1" applyAlignment="1">
      <alignment horizontal="right"/>
      <protection/>
    </xf>
    <xf numFmtId="0" fontId="60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53" applyFont="1" applyBorder="1" applyAlignment="1">
      <alignment/>
      <protection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6" xfId="0" applyNumberFormat="1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center" vertical="center" wrapText="1"/>
    </xf>
    <xf numFmtId="176" fontId="2" fillId="35" borderId="26" xfId="0" applyNumberFormat="1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61" fillId="12" borderId="10" xfId="0" applyFont="1" applyFill="1" applyBorder="1" applyAlignment="1">
      <alignment horizontal="center" vertical="center" wrapText="1"/>
    </xf>
    <xf numFmtId="49" fontId="4" fillId="12" borderId="28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176" fontId="13" fillId="36" borderId="19" xfId="0" applyNumberFormat="1" applyFont="1" applyFill="1" applyBorder="1" applyAlignment="1">
      <alignment horizontal="center" vertical="center" wrapText="1"/>
    </xf>
    <xf numFmtId="49" fontId="4" fillId="12" borderId="27" xfId="0" applyNumberFormat="1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left" vertical="center" wrapText="1"/>
    </xf>
    <xf numFmtId="0" fontId="4" fillId="12" borderId="23" xfId="0" applyFont="1" applyFill="1" applyBorder="1" applyAlignment="1">
      <alignment horizontal="center" vertical="center" wrapText="1"/>
    </xf>
    <xf numFmtId="49" fontId="4" fillId="12" borderId="23" xfId="0" applyNumberFormat="1" applyFont="1" applyFill="1" applyBorder="1" applyAlignment="1">
      <alignment horizontal="center" vertical="center" wrapText="1"/>
    </xf>
    <xf numFmtId="176" fontId="4" fillId="12" borderId="2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0" fontId="11" fillId="0" borderId="30" xfId="53" applyFont="1" applyBorder="1" applyAlignment="1">
      <alignment wrapText="1"/>
      <protection/>
    </xf>
    <xf numFmtId="0" fontId="11" fillId="0" borderId="31" xfId="53" applyFont="1" applyBorder="1" applyAlignment="1">
      <alignment horizontal="center" wrapText="1"/>
      <protection/>
    </xf>
    <xf numFmtId="0" fontId="1" fillId="0" borderId="32" xfId="53" applyFont="1" applyBorder="1" applyAlignment="1">
      <alignment horizontal="left" wrapText="1"/>
      <protection/>
    </xf>
    <xf numFmtId="0" fontId="1" fillId="0" borderId="32" xfId="53" applyFont="1" applyBorder="1" applyAlignment="1">
      <alignment wrapText="1"/>
      <protection/>
    </xf>
    <xf numFmtId="0" fontId="5" fillId="37" borderId="32" xfId="53" applyFont="1" applyFill="1" applyBorder="1" applyAlignment="1">
      <alignment horizontal="left" wrapText="1"/>
      <protection/>
    </xf>
    <xf numFmtId="0" fontId="5" fillId="37" borderId="32" xfId="53" applyFont="1" applyFill="1" applyBorder="1" applyAlignment="1">
      <alignment wrapText="1"/>
      <protection/>
    </xf>
    <xf numFmtId="0" fontId="5" fillId="37" borderId="33" xfId="53" applyFont="1" applyFill="1" applyBorder="1" applyAlignment="1">
      <alignment horizontal="center" wrapText="1"/>
      <protection/>
    </xf>
    <xf numFmtId="0" fontId="1" fillId="0" borderId="34" xfId="53" applyFont="1" applyBorder="1" applyAlignment="1">
      <alignment horizontal="center" wrapText="1"/>
      <protection/>
    </xf>
    <xf numFmtId="0" fontId="5" fillId="0" borderId="33" xfId="53" applyFont="1" applyBorder="1" applyAlignment="1">
      <alignment horizontal="center" wrapText="1"/>
      <protection/>
    </xf>
    <xf numFmtId="0" fontId="1" fillId="0" borderId="35" xfId="53" applyFont="1" applyBorder="1" applyAlignment="1">
      <alignment wrapText="1"/>
      <protection/>
    </xf>
    <xf numFmtId="0" fontId="1" fillId="0" borderId="36" xfId="53" applyFont="1" applyBorder="1" applyAlignment="1">
      <alignment horizontal="center" wrapText="1"/>
      <protection/>
    </xf>
    <xf numFmtId="176" fontId="1" fillId="34" borderId="37" xfId="53" applyNumberFormat="1" applyFont="1" applyFill="1" applyBorder="1" applyAlignment="1">
      <alignment horizontal="center" wrapText="1"/>
      <protection/>
    </xf>
    <xf numFmtId="0" fontId="1" fillId="34" borderId="37" xfId="53" applyFont="1" applyFill="1" applyBorder="1" applyAlignment="1">
      <alignment wrapText="1"/>
      <protection/>
    </xf>
    <xf numFmtId="0" fontId="1" fillId="34" borderId="38" xfId="53" applyFont="1" applyFill="1" applyBorder="1" applyAlignment="1">
      <alignment horizontal="center" wrapText="1"/>
      <protection/>
    </xf>
    <xf numFmtId="0" fontId="5" fillId="3" borderId="32" xfId="53" applyFont="1" applyFill="1" applyBorder="1" applyAlignment="1">
      <alignment wrapText="1"/>
      <protection/>
    </xf>
    <xf numFmtId="0" fontId="5" fillId="3" borderId="34" xfId="53" applyFont="1" applyFill="1" applyBorder="1" applyAlignment="1">
      <alignment horizontal="center" wrapText="1"/>
      <protection/>
    </xf>
    <xf numFmtId="0" fontId="5" fillId="38" borderId="39" xfId="53" applyFont="1" applyFill="1" applyBorder="1" applyAlignment="1">
      <alignment wrapText="1"/>
      <protection/>
    </xf>
    <xf numFmtId="0" fontId="5" fillId="38" borderId="40" xfId="53" applyFont="1" applyFill="1" applyBorder="1" applyAlignment="1">
      <alignment horizontal="center" wrapText="1"/>
      <protection/>
    </xf>
    <xf numFmtId="0" fontId="1" fillId="0" borderId="37" xfId="53" applyFont="1" applyBorder="1" applyAlignment="1">
      <alignment wrapText="1"/>
      <protection/>
    </xf>
    <xf numFmtId="176" fontId="1" fillId="0" borderId="41" xfId="53" applyNumberFormat="1" applyFont="1" applyBorder="1" applyAlignment="1">
      <alignment horizontal="center" wrapText="1"/>
      <protection/>
    </xf>
    <xf numFmtId="0" fontId="5" fillId="38" borderId="32" xfId="53" applyFont="1" applyFill="1" applyBorder="1" applyAlignment="1">
      <alignment wrapText="1"/>
      <protection/>
    </xf>
    <xf numFmtId="0" fontId="14" fillId="0" borderId="32" xfId="53" applyFont="1" applyBorder="1" applyAlignment="1">
      <alignment wrapText="1"/>
      <protection/>
    </xf>
    <xf numFmtId="0" fontId="5" fillId="38" borderId="33" xfId="53" applyFont="1" applyFill="1" applyBorder="1" applyAlignment="1">
      <alignment horizontal="center" wrapText="1"/>
      <protection/>
    </xf>
    <xf numFmtId="0" fontId="14" fillId="0" borderId="34" xfId="53" applyFont="1" applyBorder="1" applyAlignment="1">
      <alignment horizontal="center" wrapText="1"/>
      <protection/>
    </xf>
    <xf numFmtId="0" fontId="14" fillId="0" borderId="30" xfId="53" applyFont="1" applyBorder="1" applyAlignment="1">
      <alignment wrapText="1"/>
      <protection/>
    </xf>
    <xf numFmtId="0" fontId="14" fillId="0" borderId="42" xfId="53" applyFont="1" applyBorder="1" applyAlignment="1">
      <alignment horizontal="center" wrapText="1"/>
      <protection/>
    </xf>
    <xf numFmtId="14" fontId="1" fillId="0" borderId="38" xfId="53" applyNumberFormat="1" applyFont="1" applyBorder="1" applyAlignment="1">
      <alignment horizontal="center" wrapText="1"/>
      <protection/>
    </xf>
    <xf numFmtId="14" fontId="1" fillId="0" borderId="33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2" fillId="0" borderId="32" xfId="53" applyFont="1" applyBorder="1" applyAlignment="1">
      <alignment horizontal="center" wrapText="1"/>
      <protection/>
    </xf>
    <xf numFmtId="0" fontId="2" fillId="0" borderId="43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 indent="15"/>
      <protection/>
    </xf>
    <xf numFmtId="0" fontId="60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0" fontId="1" fillId="0" borderId="38" xfId="53" applyFont="1" applyBorder="1" applyAlignment="1">
      <alignment horizontal="center" wrapText="1"/>
      <protection/>
    </xf>
    <xf numFmtId="0" fontId="62" fillId="0" borderId="35" xfId="53" applyFont="1" applyBorder="1" applyAlignment="1">
      <alignment wrapText="1"/>
      <protection/>
    </xf>
    <xf numFmtId="0" fontId="62" fillId="0" borderId="33" xfId="53" applyFont="1" applyBorder="1" applyAlignment="1">
      <alignment horizontal="center" wrapText="1"/>
      <protection/>
    </xf>
    <xf numFmtId="0" fontId="62" fillId="0" borderId="32" xfId="53" applyFont="1" applyBorder="1" applyAlignment="1">
      <alignment wrapText="1"/>
      <protection/>
    </xf>
    <xf numFmtId="49" fontId="4" fillId="12" borderId="24" xfId="0" applyNumberFormat="1" applyFont="1" applyFill="1" applyBorder="1" applyAlignment="1">
      <alignment horizontal="center" vertical="center" wrapText="1"/>
    </xf>
    <xf numFmtId="49" fontId="4" fillId="9" borderId="27" xfId="0" applyNumberFormat="1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center" vertical="center" wrapText="1"/>
    </xf>
    <xf numFmtId="49" fontId="4" fillId="9" borderId="23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176" fontId="2" fillId="35" borderId="15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176" fontId="11" fillId="0" borderId="30" xfId="53" applyNumberFormat="1" applyFont="1" applyBorder="1" applyAlignment="1">
      <alignment horizontal="center" wrapText="1"/>
      <protection/>
    </xf>
    <xf numFmtId="176" fontId="5" fillId="38" borderId="41" xfId="53" applyNumberFormat="1" applyFont="1" applyFill="1" applyBorder="1" applyAlignment="1">
      <alignment horizontal="center" wrapText="1"/>
      <protection/>
    </xf>
    <xf numFmtId="176" fontId="5" fillId="3" borderId="32" xfId="53" applyNumberFormat="1" applyFont="1" applyFill="1" applyBorder="1" applyAlignment="1">
      <alignment horizontal="center" wrapText="1"/>
      <protection/>
    </xf>
    <xf numFmtId="176" fontId="14" fillId="0" borderId="41" xfId="53" applyNumberFormat="1" applyFont="1" applyBorder="1" applyAlignment="1">
      <alignment horizontal="center" wrapText="1"/>
      <protection/>
    </xf>
    <xf numFmtId="176" fontId="14" fillId="0" borderId="32" xfId="53" applyNumberFormat="1" applyFont="1" applyBorder="1" applyAlignment="1">
      <alignment horizontal="center" wrapText="1"/>
      <protection/>
    </xf>
    <xf numFmtId="176" fontId="1" fillId="0" borderId="37" xfId="53" applyNumberFormat="1" applyFont="1" applyBorder="1" applyAlignment="1">
      <alignment horizontal="center" wrapText="1"/>
      <protection/>
    </xf>
    <xf numFmtId="176" fontId="1" fillId="0" borderId="44" xfId="53" applyNumberFormat="1" applyFont="1" applyBorder="1" applyAlignment="1">
      <alignment horizontal="center" wrapText="1"/>
      <protection/>
    </xf>
    <xf numFmtId="176" fontId="14" fillId="0" borderId="30" xfId="53" applyNumberFormat="1" applyFont="1" applyBorder="1" applyAlignment="1">
      <alignment horizontal="center" wrapText="1"/>
      <protection/>
    </xf>
    <xf numFmtId="176" fontId="1" fillId="0" borderId="32" xfId="53" applyNumberFormat="1" applyFont="1" applyBorder="1" applyAlignment="1">
      <alignment horizontal="center" wrapText="1"/>
      <protection/>
    </xf>
    <xf numFmtId="176" fontId="5" fillId="38" borderId="39" xfId="53" applyNumberFormat="1" applyFont="1" applyFill="1" applyBorder="1" applyAlignment="1">
      <alignment horizontal="center" wrapText="1"/>
      <protection/>
    </xf>
    <xf numFmtId="176" fontId="5" fillId="37" borderId="41" xfId="53" applyNumberFormat="1" applyFont="1" applyFill="1" applyBorder="1" applyAlignment="1">
      <alignment horizontal="center" wrapText="1"/>
      <protection/>
    </xf>
    <xf numFmtId="176" fontId="62" fillId="0" borderId="44" xfId="53" applyNumberFormat="1" applyFont="1" applyBorder="1" applyAlignment="1">
      <alignment horizontal="center" wrapText="1"/>
      <protection/>
    </xf>
    <xf numFmtId="176" fontId="62" fillId="0" borderId="41" xfId="53" applyNumberFormat="1" applyFont="1" applyBorder="1" applyAlignment="1">
      <alignment horizontal="center" wrapText="1"/>
      <protection/>
    </xf>
    <xf numFmtId="49" fontId="4" fillId="8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39" borderId="45" xfId="0" applyFont="1" applyFill="1" applyBorder="1" applyAlignment="1">
      <alignment horizontal="center" vertical="center" wrapText="1"/>
    </xf>
    <xf numFmtId="0" fontId="5" fillId="39" borderId="46" xfId="0" applyFont="1" applyFill="1" applyBorder="1" applyAlignment="1">
      <alignment horizontal="center" vertical="center" wrapText="1"/>
    </xf>
    <xf numFmtId="0" fontId="5" fillId="39" borderId="47" xfId="0" applyFont="1" applyFill="1" applyBorder="1" applyAlignment="1">
      <alignment horizontal="center" vertical="center" wrapText="1"/>
    </xf>
    <xf numFmtId="0" fontId="5" fillId="39" borderId="48" xfId="0" applyFont="1" applyFill="1" applyBorder="1" applyAlignment="1">
      <alignment horizontal="center" vertical="center" wrapText="1"/>
    </xf>
    <xf numFmtId="0" fontId="5" fillId="39" borderId="49" xfId="0" applyFont="1" applyFill="1" applyBorder="1" applyAlignment="1">
      <alignment horizontal="center" vertical="center" wrapText="1"/>
    </xf>
    <xf numFmtId="0" fontId="0" fillId="39" borderId="41" xfId="0" applyFill="1" applyBorder="1" applyAlignment="1">
      <alignment vertical="top" wrapText="1"/>
    </xf>
    <xf numFmtId="0" fontId="1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39" borderId="50" xfId="0" applyFont="1" applyFill="1" applyBorder="1" applyAlignment="1">
      <alignment horizontal="center" vertical="center" wrapText="1"/>
    </xf>
    <xf numFmtId="0" fontId="5" fillId="39" borderId="44" xfId="0" applyFont="1" applyFill="1" applyBorder="1" applyAlignment="1">
      <alignment horizontal="center" vertical="center" wrapText="1"/>
    </xf>
    <xf numFmtId="176" fontId="4" fillId="12" borderId="51" xfId="0" applyNumberFormat="1" applyFont="1" applyFill="1" applyBorder="1" applyAlignment="1">
      <alignment horizontal="center" vertical="center" wrapText="1"/>
    </xf>
    <xf numFmtId="176" fontId="4" fillId="12" borderId="25" xfId="0" applyNumberFormat="1" applyFont="1" applyFill="1" applyBorder="1" applyAlignment="1">
      <alignment horizontal="center" vertical="center" wrapText="1"/>
    </xf>
    <xf numFmtId="176" fontId="2" fillId="35" borderId="29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40" borderId="12" xfId="0" applyNumberFormat="1" applyFont="1" applyFill="1" applyBorder="1" applyAlignment="1">
      <alignment horizontal="center" vertical="center" wrapText="1"/>
    </xf>
    <xf numFmtId="49" fontId="4" fillId="40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76" fontId="4" fillId="9" borderId="29" xfId="0" applyNumberFormat="1" applyFont="1" applyFill="1" applyBorder="1" applyAlignment="1">
      <alignment horizontal="center" vertical="center" wrapText="1"/>
    </xf>
    <xf numFmtId="0" fontId="4" fillId="12" borderId="14" xfId="0" applyNumberFormat="1" applyFont="1" applyFill="1" applyBorder="1" applyAlignment="1">
      <alignment horizontal="left" vertical="center" wrapText="1"/>
    </xf>
    <xf numFmtId="49" fontId="64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2" fillId="35" borderId="27" xfId="61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4" fillId="33" borderId="12" xfId="0" applyFont="1" applyFill="1" applyBorder="1" applyAlignment="1">
      <alignment horizontal="center" vertical="center" wrapText="1"/>
    </xf>
    <xf numFmtId="49" fontId="64" fillId="33" borderId="12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176" fontId="64" fillId="0" borderId="12" xfId="0" applyNumberFormat="1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left" vertical="center" wrapText="1"/>
    </xf>
    <xf numFmtId="0" fontId="64" fillId="34" borderId="15" xfId="0" applyFont="1" applyFill="1" applyBorder="1" applyAlignment="1">
      <alignment horizontal="center" vertical="center" wrapText="1"/>
    </xf>
    <xf numFmtId="49" fontId="64" fillId="0" borderId="15" xfId="0" applyNumberFormat="1" applyFont="1" applyFill="1" applyBorder="1" applyAlignment="1">
      <alignment horizontal="center" vertical="center" wrapText="1"/>
    </xf>
    <xf numFmtId="176" fontId="64" fillId="0" borderId="15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0" fontId="1" fillId="0" borderId="33" xfId="53" applyFont="1" applyBorder="1" applyAlignment="1">
      <alignment horizontal="center" wrapText="1"/>
      <protection/>
    </xf>
    <xf numFmtId="0" fontId="14" fillId="0" borderId="33" xfId="53" applyFont="1" applyBorder="1" applyAlignment="1">
      <alignment horizontal="center" wrapText="1"/>
      <protection/>
    </xf>
    <xf numFmtId="0" fontId="16" fillId="0" borderId="0" xfId="0" applyFont="1" applyAlignment="1">
      <alignment/>
    </xf>
    <xf numFmtId="0" fontId="1" fillId="0" borderId="32" xfId="53" applyFont="1" applyBorder="1" applyAlignment="1">
      <alignment horizontal="left" vertical="center" wrapText="1"/>
      <protection/>
    </xf>
    <xf numFmtId="0" fontId="62" fillId="0" borderId="32" xfId="53" applyFont="1" applyBorder="1" applyAlignment="1">
      <alignment horizontal="left" vertical="center" wrapText="1"/>
      <protection/>
    </xf>
    <xf numFmtId="0" fontId="62" fillId="0" borderId="35" xfId="53" applyFont="1" applyBorder="1" applyAlignment="1">
      <alignment horizontal="left" vertical="center" wrapText="1"/>
      <protection/>
    </xf>
    <xf numFmtId="0" fontId="1" fillId="34" borderId="37" xfId="53" applyFont="1" applyFill="1" applyBorder="1" applyAlignment="1">
      <alignment horizontal="left" vertical="center" wrapText="1"/>
      <protection/>
    </xf>
    <xf numFmtId="176" fontId="5" fillId="10" borderId="41" xfId="53" applyNumberFormat="1" applyFont="1" applyFill="1" applyBorder="1" applyAlignment="1">
      <alignment horizontal="center" wrapText="1"/>
      <protection/>
    </xf>
    <xf numFmtId="0" fontId="5" fillId="10" borderId="32" xfId="53" applyFont="1" applyFill="1" applyBorder="1" applyAlignment="1">
      <alignment horizontal="left" vertical="center" wrapText="1"/>
      <protection/>
    </xf>
    <xf numFmtId="0" fontId="5" fillId="10" borderId="32" xfId="53" applyFont="1" applyFill="1" applyBorder="1" applyAlignment="1">
      <alignment wrapText="1"/>
      <protection/>
    </xf>
    <xf numFmtId="0" fontId="5" fillId="10" borderId="33" xfId="53" applyFont="1" applyFill="1" applyBorder="1" applyAlignment="1">
      <alignment horizontal="center" wrapText="1"/>
      <protection/>
    </xf>
    <xf numFmtId="176" fontId="5" fillId="41" borderId="44" xfId="53" applyNumberFormat="1" applyFont="1" applyFill="1" applyBorder="1" applyAlignment="1">
      <alignment horizontal="center" wrapText="1"/>
      <protection/>
    </xf>
    <xf numFmtId="0" fontId="5" fillId="41" borderId="35" xfId="53" applyFont="1" applyFill="1" applyBorder="1" applyAlignment="1">
      <alignment horizontal="left" vertical="center" wrapText="1"/>
      <protection/>
    </xf>
    <xf numFmtId="0" fontId="5" fillId="41" borderId="35" xfId="53" applyFont="1" applyFill="1" applyBorder="1" applyAlignment="1">
      <alignment wrapText="1"/>
      <protection/>
    </xf>
    <xf numFmtId="0" fontId="5" fillId="41" borderId="36" xfId="53" applyFont="1" applyFill="1" applyBorder="1" applyAlignment="1">
      <alignment horizontal="center" wrapText="1"/>
      <protection/>
    </xf>
    <xf numFmtId="0" fontId="5" fillId="3" borderId="32" xfId="53" applyFont="1" applyFill="1" applyBorder="1" applyAlignment="1">
      <alignment horizontal="left" vertical="center" wrapText="1"/>
      <protection/>
    </xf>
    <xf numFmtId="0" fontId="5" fillId="38" borderId="39" xfId="53" applyFont="1" applyFill="1" applyBorder="1" applyAlignment="1">
      <alignment horizontal="left" vertical="center" wrapText="1"/>
      <protection/>
    </xf>
    <xf numFmtId="0" fontId="1" fillId="0" borderId="37" xfId="42" applyFont="1" applyBorder="1" applyAlignment="1" applyProtection="1">
      <alignment horizontal="left" vertical="center" wrapText="1"/>
      <protection/>
    </xf>
    <xf numFmtId="0" fontId="1" fillId="0" borderId="32" xfId="42" applyFont="1" applyBorder="1" applyAlignment="1" applyProtection="1">
      <alignment horizontal="left" vertical="center" wrapText="1"/>
      <protection/>
    </xf>
    <xf numFmtId="176" fontId="5" fillId="7" borderId="41" xfId="53" applyNumberFormat="1" applyFont="1" applyFill="1" applyBorder="1" applyAlignment="1">
      <alignment horizontal="center" wrapText="1"/>
      <protection/>
    </xf>
    <xf numFmtId="0" fontId="5" fillId="7" borderId="32" xfId="53" applyFont="1" applyFill="1" applyBorder="1" applyAlignment="1">
      <alignment horizontal="left" vertical="center" wrapText="1"/>
      <protection/>
    </xf>
    <xf numFmtId="0" fontId="5" fillId="7" borderId="32" xfId="53" applyFont="1" applyFill="1" applyBorder="1" applyAlignment="1">
      <alignment wrapText="1"/>
      <protection/>
    </xf>
    <xf numFmtId="0" fontId="5" fillId="7" borderId="33" xfId="53" applyFont="1" applyFill="1" applyBorder="1" applyAlignment="1">
      <alignment horizontal="center" wrapText="1"/>
      <protection/>
    </xf>
    <xf numFmtId="176" fontId="5" fillId="10" borderId="32" xfId="53" applyNumberFormat="1" applyFont="1" applyFill="1" applyBorder="1" applyAlignment="1">
      <alignment horizontal="center" wrapText="1"/>
      <protection/>
    </xf>
    <xf numFmtId="0" fontId="5" fillId="10" borderId="34" xfId="53" applyFont="1" applyFill="1" applyBorder="1" applyAlignment="1">
      <alignment horizontal="center" wrapText="1"/>
      <protection/>
    </xf>
    <xf numFmtId="0" fontId="14" fillId="0" borderId="32" xfId="53" applyFont="1" applyBorder="1" applyAlignment="1">
      <alignment horizontal="left" vertical="center" wrapText="1"/>
      <protection/>
    </xf>
    <xf numFmtId="0" fontId="5" fillId="38" borderId="32" xfId="53" applyFont="1" applyFill="1" applyBorder="1" applyAlignment="1">
      <alignment horizontal="left" vertical="center" wrapText="1"/>
      <protection/>
    </xf>
    <xf numFmtId="0" fontId="65" fillId="0" borderId="0" xfId="0" applyFont="1" applyAlignment="1">
      <alignment/>
    </xf>
    <xf numFmtId="0" fontId="14" fillId="0" borderId="30" xfId="53" applyFont="1" applyBorder="1" applyAlignment="1">
      <alignment horizontal="left" vertical="center" wrapText="1"/>
      <protection/>
    </xf>
    <xf numFmtId="0" fontId="1" fillId="0" borderId="35" xfId="53" applyFont="1" applyBorder="1" applyAlignment="1">
      <alignment horizontal="left" vertical="center" wrapText="1"/>
      <protection/>
    </xf>
    <xf numFmtId="0" fontId="1" fillId="0" borderId="37" xfId="53" applyFont="1" applyBorder="1" applyAlignment="1">
      <alignment horizontal="left" vertical="center" wrapText="1"/>
      <protection/>
    </xf>
    <xf numFmtId="16" fontId="5" fillId="7" borderId="33" xfId="53" applyNumberFormat="1" applyFont="1" applyFill="1" applyBorder="1" applyAlignment="1">
      <alignment horizontal="center" wrapText="1"/>
      <protection/>
    </xf>
    <xf numFmtId="176" fontId="5" fillId="7" borderId="32" xfId="53" applyNumberFormat="1" applyFont="1" applyFill="1" applyBorder="1" applyAlignment="1">
      <alignment horizontal="center" wrapText="1"/>
      <protection/>
    </xf>
    <xf numFmtId="0" fontId="5" fillId="7" borderId="34" xfId="53" applyFont="1" applyFill="1" applyBorder="1" applyAlignment="1">
      <alignment horizontal="center" wrapText="1"/>
      <protection/>
    </xf>
    <xf numFmtId="0" fontId="5" fillId="10" borderId="32" xfId="53" applyFont="1" applyFill="1" applyBorder="1" applyAlignment="1">
      <alignment vertical="center" wrapText="1"/>
      <protection/>
    </xf>
    <xf numFmtId="176" fontId="15" fillId="41" borderId="44" xfId="53" applyNumberFormat="1" applyFont="1" applyFill="1" applyBorder="1" applyAlignment="1">
      <alignment horizontal="center" wrapText="1"/>
      <protection/>
    </xf>
    <xf numFmtId="0" fontId="15" fillId="41" borderId="35" xfId="53" applyFont="1" applyFill="1" applyBorder="1" applyAlignment="1">
      <alignment horizontal="left" wrapText="1"/>
      <protection/>
    </xf>
    <xf numFmtId="0" fontId="15" fillId="41" borderId="36" xfId="53" applyFont="1" applyFill="1" applyBorder="1" applyAlignment="1">
      <alignment horizontal="center" wrapText="1"/>
      <protection/>
    </xf>
    <xf numFmtId="0" fontId="63" fillId="0" borderId="0" xfId="0" applyFont="1" applyAlignment="1">
      <alignment wrapText="1"/>
    </xf>
    <xf numFmtId="0" fontId="17" fillId="0" borderId="0" xfId="53" applyFont="1" applyAlignment="1">
      <alignment horizontal="right" wrapText="1"/>
      <protection/>
    </xf>
    <xf numFmtId="0" fontId="1" fillId="0" borderId="0" xfId="53" applyFont="1" applyAlignment="1">
      <alignment horizontal="left"/>
      <protection/>
    </xf>
    <xf numFmtId="176" fontId="1" fillId="0" borderId="41" xfId="0" applyNumberFormat="1" applyFont="1" applyBorder="1" applyAlignment="1">
      <alignment horizontal="center" vertical="center" wrapText="1"/>
    </xf>
    <xf numFmtId="16" fontId="5" fillId="7" borderId="52" xfId="53" applyNumberFormat="1" applyFont="1" applyFill="1" applyBorder="1" applyAlignment="1">
      <alignment horizontal="center" wrapText="1"/>
      <protection/>
    </xf>
    <xf numFmtId="0" fontId="5" fillId="7" borderId="33" xfId="53" applyFont="1" applyFill="1" applyBorder="1" applyAlignment="1">
      <alignment horizontal="center" wrapText="1"/>
      <protection/>
    </xf>
    <xf numFmtId="0" fontId="5" fillId="7" borderId="53" xfId="53" applyFont="1" applyFill="1" applyBorder="1" applyAlignment="1">
      <alignment wrapText="1"/>
      <protection/>
    </xf>
    <xf numFmtId="0" fontId="5" fillId="7" borderId="34" xfId="53" applyFont="1" applyFill="1" applyBorder="1" applyAlignment="1">
      <alignment wrapText="1"/>
      <protection/>
    </xf>
    <xf numFmtId="0" fontId="5" fillId="7" borderId="53" xfId="53" applyFont="1" applyFill="1" applyBorder="1" applyAlignment="1">
      <alignment horizontal="left" vertical="center" wrapText="1"/>
      <protection/>
    </xf>
    <xf numFmtId="0" fontId="5" fillId="7" borderId="34" xfId="53" applyFont="1" applyFill="1" applyBorder="1" applyAlignment="1">
      <alignment horizontal="left" vertical="center" wrapText="1"/>
      <protection/>
    </xf>
    <xf numFmtId="176" fontId="5" fillId="7" borderId="54" xfId="53" applyNumberFormat="1" applyFont="1" applyFill="1" applyBorder="1" applyAlignment="1">
      <alignment horizontal="center" wrapText="1"/>
      <protection/>
    </xf>
    <xf numFmtId="176" fontId="5" fillId="7" borderId="55" xfId="53" applyNumberFormat="1" applyFont="1" applyFill="1" applyBorder="1" applyAlignment="1">
      <alignment horizontal="center" wrapText="1"/>
      <protection/>
    </xf>
    <xf numFmtId="0" fontId="14" fillId="0" borderId="52" xfId="53" applyFont="1" applyBorder="1" applyAlignment="1">
      <alignment horizontal="center" wrapText="1"/>
      <protection/>
    </xf>
    <xf numFmtId="0" fontId="14" fillId="0" borderId="33" xfId="53" applyFont="1" applyBorder="1" applyAlignment="1">
      <alignment horizontal="center" wrapText="1"/>
      <protection/>
    </xf>
    <xf numFmtId="0" fontId="14" fillId="0" borderId="53" xfId="53" applyFont="1" applyBorder="1" applyAlignment="1">
      <alignment wrapText="1"/>
      <protection/>
    </xf>
    <xf numFmtId="0" fontId="14" fillId="0" borderId="34" xfId="53" applyFont="1" applyBorder="1" applyAlignment="1">
      <alignment wrapText="1"/>
      <protection/>
    </xf>
    <xf numFmtId="0" fontId="14" fillId="0" borderId="53" xfId="53" applyFont="1" applyBorder="1" applyAlignment="1">
      <alignment horizontal="left" vertical="center" wrapText="1"/>
      <protection/>
    </xf>
    <xf numFmtId="0" fontId="14" fillId="0" borderId="34" xfId="53" applyFont="1" applyBorder="1" applyAlignment="1">
      <alignment horizontal="left" vertical="center" wrapText="1"/>
      <protection/>
    </xf>
    <xf numFmtId="176" fontId="14" fillId="0" borderId="54" xfId="53" applyNumberFormat="1" applyFont="1" applyBorder="1" applyAlignment="1">
      <alignment horizontal="center" wrapText="1"/>
      <protection/>
    </xf>
    <xf numFmtId="176" fontId="14" fillId="0" borderId="55" xfId="53" applyNumberFormat="1" applyFont="1" applyBorder="1" applyAlignment="1">
      <alignment horizontal="center" wrapText="1"/>
      <protection/>
    </xf>
    <xf numFmtId="0" fontId="1" fillId="0" borderId="52" xfId="53" applyFont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0" fontId="1" fillId="0" borderId="53" xfId="53" applyFont="1" applyBorder="1" applyAlignment="1">
      <alignment wrapText="1"/>
      <protection/>
    </xf>
    <xf numFmtId="0" fontId="1" fillId="0" borderId="34" xfId="53" applyFont="1" applyBorder="1" applyAlignment="1">
      <alignment wrapText="1"/>
      <protection/>
    </xf>
    <xf numFmtId="0" fontId="1" fillId="0" borderId="53" xfId="53" applyFont="1" applyBorder="1" applyAlignment="1">
      <alignment horizontal="left" vertical="center" wrapText="1"/>
      <protection/>
    </xf>
    <xf numFmtId="0" fontId="1" fillId="0" borderId="34" xfId="53" applyFont="1" applyBorder="1" applyAlignment="1">
      <alignment horizontal="left" vertical="center" wrapText="1"/>
      <protection/>
    </xf>
    <xf numFmtId="176" fontId="1" fillId="0" borderId="54" xfId="53" applyNumberFormat="1" applyFont="1" applyBorder="1" applyAlignment="1">
      <alignment horizontal="center" wrapText="1"/>
      <protection/>
    </xf>
    <xf numFmtId="176" fontId="1" fillId="0" borderId="55" xfId="53" applyNumberFormat="1" applyFont="1" applyBorder="1" applyAlignment="1">
      <alignment horizontal="center" wrapText="1"/>
      <protection/>
    </xf>
    <xf numFmtId="0" fontId="1" fillId="0" borderId="56" xfId="53" applyFont="1" applyBorder="1" applyAlignment="1">
      <alignment horizontal="center" wrapText="1"/>
      <protection/>
    </xf>
    <xf numFmtId="0" fontId="1" fillId="0" borderId="57" xfId="53" applyFont="1" applyBorder="1" applyAlignment="1">
      <alignment horizontal="center" wrapText="1"/>
      <protection/>
    </xf>
    <xf numFmtId="0" fontId="1" fillId="0" borderId="38" xfId="53" applyFont="1" applyBorder="1" applyAlignment="1">
      <alignment wrapText="1"/>
      <protection/>
    </xf>
    <xf numFmtId="0" fontId="1" fillId="0" borderId="42" xfId="53" applyFont="1" applyBorder="1" applyAlignment="1">
      <alignment wrapText="1"/>
      <protection/>
    </xf>
    <xf numFmtId="0" fontId="1" fillId="0" borderId="38" xfId="53" applyFont="1" applyBorder="1" applyAlignment="1">
      <alignment horizontal="left" vertical="center" wrapText="1"/>
      <protection/>
    </xf>
    <xf numFmtId="0" fontId="1" fillId="0" borderId="42" xfId="53" applyFont="1" applyBorder="1" applyAlignment="1">
      <alignment horizontal="left" vertical="center" wrapText="1"/>
      <protection/>
    </xf>
    <xf numFmtId="176" fontId="1" fillId="0" borderId="53" xfId="53" applyNumberFormat="1" applyFont="1" applyBorder="1" applyAlignment="1">
      <alignment horizontal="center" wrapText="1"/>
      <protection/>
    </xf>
    <xf numFmtId="176" fontId="1" fillId="0" borderId="38" xfId="53" applyNumberFormat="1" applyFont="1" applyBorder="1" applyAlignment="1">
      <alignment horizontal="center" wrapText="1"/>
      <protection/>
    </xf>
    <xf numFmtId="176" fontId="1" fillId="0" borderId="42" xfId="53" applyNumberFormat="1" applyFont="1" applyBorder="1" applyAlignment="1">
      <alignment horizontal="center" wrapText="1"/>
      <protection/>
    </xf>
    <xf numFmtId="0" fontId="10" fillId="0" borderId="0" xfId="53" applyFont="1" applyAlignment="1">
      <alignment horizontal="right" wrapText="1"/>
      <protection/>
    </xf>
    <xf numFmtId="0" fontId="66" fillId="0" borderId="0" xfId="53" applyFont="1" applyAlignment="1">
      <alignment horizontal="right" wrapText="1"/>
      <protection/>
    </xf>
    <xf numFmtId="0" fontId="2" fillId="0" borderId="58" xfId="53" applyFont="1" applyBorder="1" applyAlignment="1">
      <alignment horizontal="center" wrapText="1"/>
      <protection/>
    </xf>
    <xf numFmtId="0" fontId="2" fillId="0" borderId="34" xfId="53" applyFont="1" applyBorder="1" applyAlignment="1">
      <alignment horizontal="center" wrapText="1"/>
      <protection/>
    </xf>
    <xf numFmtId="0" fontId="5" fillId="7" borderId="52" xfId="53" applyFont="1" applyFill="1" applyBorder="1" applyAlignment="1">
      <alignment horizontal="center" wrapText="1"/>
      <protection/>
    </xf>
    <xf numFmtId="0" fontId="5" fillId="39" borderId="45" xfId="0" applyFont="1" applyFill="1" applyBorder="1" applyAlignment="1">
      <alignment horizontal="center" vertical="center" wrapText="1"/>
    </xf>
    <xf numFmtId="0" fontId="5" fillId="39" borderId="46" xfId="0" applyFont="1" applyFill="1" applyBorder="1" applyAlignment="1">
      <alignment horizontal="center" vertical="center" wrapText="1"/>
    </xf>
    <xf numFmtId="0" fontId="5" fillId="39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2" borderId="50" xfId="0" applyFont="1" applyFill="1" applyBorder="1" applyAlignment="1">
      <alignment horizontal="center" vertical="center" wrapText="1"/>
    </xf>
    <xf numFmtId="0" fontId="4" fillId="12" borderId="14" xfId="53" applyFont="1" applyFill="1" applyBorder="1" applyAlignment="1">
      <alignment horizontal="left" vertical="center" wrapText="1"/>
      <protection/>
    </xf>
    <xf numFmtId="0" fontId="9" fillId="12" borderId="14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hyperlink" Target="consultantplus://offline/ref=37CB61848D3A6800D660F2D2E804EC401BB9181ED910B74777BA149D24DE935506BFA7761A0CC035lAh4M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view="pageBreakPreview" zoomScaleSheetLayoutView="100" zoomScalePageLayoutView="0" workbookViewId="0" topLeftCell="A74">
      <selection activeCell="D87" sqref="D87"/>
    </sheetView>
  </sheetViews>
  <sheetFormatPr defaultColWidth="9.00390625" defaultRowHeight="12.75"/>
  <cols>
    <col min="1" max="1" width="6.50390625" style="115" customWidth="1"/>
    <col min="2" max="2" width="28.50390625" style="115" customWidth="1"/>
    <col min="3" max="3" width="54.50390625" style="115" customWidth="1"/>
    <col min="4" max="4" width="24.50390625" style="115" customWidth="1"/>
    <col min="5" max="5" width="8.875" style="262" customWidth="1"/>
  </cols>
  <sheetData>
    <row r="1" spans="4:6" ht="13.5">
      <c r="D1" s="113" t="s">
        <v>315</v>
      </c>
      <c r="F1" s="205"/>
    </row>
    <row r="2" spans="3:6" ht="13.5">
      <c r="C2" s="300"/>
      <c r="D2" s="113" t="s">
        <v>445</v>
      </c>
      <c r="F2" s="205"/>
    </row>
    <row r="3" spans="3:11" ht="27.75" customHeight="1">
      <c r="C3" s="335" t="s">
        <v>444</v>
      </c>
      <c r="D3" s="336"/>
      <c r="E3" s="299"/>
      <c r="F3" s="298"/>
      <c r="G3" s="230"/>
      <c r="H3" s="230"/>
      <c r="I3" s="230"/>
      <c r="J3" s="230"/>
      <c r="K3" s="230"/>
    </row>
    <row r="4" spans="2:6" ht="3.75" customHeight="1">
      <c r="B4" s="189"/>
      <c r="C4" s="186"/>
      <c r="D4" s="187"/>
      <c r="F4" s="205"/>
    </row>
    <row r="5" spans="2:6" ht="8.25" customHeight="1">
      <c r="B5" s="188"/>
      <c r="D5" s="187"/>
      <c r="F5" s="205"/>
    </row>
    <row r="6" ht="6.75" customHeight="1">
      <c r="F6" s="205"/>
    </row>
    <row r="7" spans="3:6" ht="12.75">
      <c r="C7" s="185" t="s">
        <v>314</v>
      </c>
      <c r="F7" s="205"/>
    </row>
    <row r="8" spans="3:6" ht="12.75">
      <c r="C8" s="185" t="s">
        <v>164</v>
      </c>
      <c r="F8" s="205"/>
    </row>
    <row r="9" spans="3:6" ht="12.75">
      <c r="C9" s="185" t="s">
        <v>402</v>
      </c>
      <c r="F9" s="205"/>
    </row>
    <row r="10" ht="13.5" thickBot="1">
      <c r="F10" s="205"/>
    </row>
    <row r="11" spans="1:6" ht="12">
      <c r="A11" s="337" t="s">
        <v>313</v>
      </c>
      <c r="B11" s="337" t="s">
        <v>312</v>
      </c>
      <c r="C11" s="337" t="s">
        <v>311</v>
      </c>
      <c r="D11" s="184" t="s">
        <v>310</v>
      </c>
      <c r="F11" s="205"/>
    </row>
    <row r="12" spans="1:6" ht="12.75" thickBot="1">
      <c r="A12" s="338"/>
      <c r="B12" s="338"/>
      <c r="C12" s="338"/>
      <c r="D12" s="183" t="s">
        <v>309</v>
      </c>
      <c r="F12" s="205"/>
    </row>
    <row r="13" spans="1:6" ht="34.5" customHeight="1" thickBot="1">
      <c r="A13" s="297" t="s">
        <v>308</v>
      </c>
      <c r="B13" s="296" t="s">
        <v>307</v>
      </c>
      <c r="C13" s="296" t="s">
        <v>306</v>
      </c>
      <c r="D13" s="295">
        <f>D14+D30+D33+D43+D49+D57</f>
        <v>92803.4016</v>
      </c>
      <c r="F13" s="205"/>
    </row>
    <row r="14" spans="1:6" ht="19.5" customHeight="1" thickBot="1">
      <c r="A14" s="270" t="s">
        <v>0</v>
      </c>
      <c r="B14" s="269" t="s">
        <v>305</v>
      </c>
      <c r="C14" s="294" t="s">
        <v>304</v>
      </c>
      <c r="D14" s="267">
        <f>D15+D24+D27</f>
        <v>85511.52</v>
      </c>
      <c r="F14" s="205"/>
    </row>
    <row r="15" spans="1:6" s="182" customFormat="1" ht="26.25" thickBot="1">
      <c r="A15" s="293" t="s">
        <v>2</v>
      </c>
      <c r="B15" s="281" t="s">
        <v>303</v>
      </c>
      <c r="C15" s="280" t="s">
        <v>302</v>
      </c>
      <c r="D15" s="292">
        <f>D16+D19+D22</f>
        <v>45487.12</v>
      </c>
      <c r="E15" s="262">
        <v>45487.1</v>
      </c>
      <c r="F15" s="205"/>
    </row>
    <row r="16" spans="1:6" ht="26.25" thickBot="1">
      <c r="A16" s="260" t="s">
        <v>4</v>
      </c>
      <c r="B16" s="175" t="s">
        <v>301</v>
      </c>
      <c r="C16" s="285" t="s">
        <v>299</v>
      </c>
      <c r="D16" s="209">
        <f>D17</f>
        <v>28630</v>
      </c>
      <c r="F16" s="205"/>
    </row>
    <row r="17" spans="1:6" ht="26.25" thickBot="1">
      <c r="A17" s="260"/>
      <c r="B17" s="157" t="s">
        <v>300</v>
      </c>
      <c r="C17" s="263" t="s">
        <v>299</v>
      </c>
      <c r="D17" s="173">
        <f>23025*120%+1000</f>
        <v>28630</v>
      </c>
      <c r="F17" s="205"/>
    </row>
    <row r="18" spans="1:6" ht="39" thickBot="1">
      <c r="A18" s="260"/>
      <c r="B18" s="157" t="s">
        <v>298</v>
      </c>
      <c r="C18" s="263" t="s">
        <v>297</v>
      </c>
      <c r="D18" s="173">
        <v>0</v>
      </c>
      <c r="F18" s="205"/>
    </row>
    <row r="19" spans="1:6" ht="39" thickBot="1">
      <c r="A19" s="181" t="s">
        <v>296</v>
      </c>
      <c r="B19" s="175" t="s">
        <v>295</v>
      </c>
      <c r="C19" s="285" t="s">
        <v>293</v>
      </c>
      <c r="D19" s="209">
        <f>SUM(D20:D21)</f>
        <v>12552</v>
      </c>
      <c r="F19" s="205"/>
    </row>
    <row r="20" spans="1:6" ht="55.5" customHeight="1" thickBot="1">
      <c r="A20" s="260"/>
      <c r="B20" s="157" t="s">
        <v>294</v>
      </c>
      <c r="C20" s="263" t="s">
        <v>443</v>
      </c>
      <c r="D20" s="173">
        <f>6382*120%+4893.6</f>
        <v>12552</v>
      </c>
      <c r="F20" s="205"/>
    </row>
    <row r="21" spans="1:6" ht="45" customHeight="1" thickBot="1">
      <c r="A21" s="260"/>
      <c r="B21" s="157" t="s">
        <v>292</v>
      </c>
      <c r="C21" s="263" t="s">
        <v>291</v>
      </c>
      <c r="D21" s="173">
        <v>0</v>
      </c>
      <c r="F21" s="205"/>
    </row>
    <row r="22" spans="1:6" ht="54" customHeight="1" thickBot="1">
      <c r="A22" s="161" t="s">
        <v>290</v>
      </c>
      <c r="B22" s="175" t="s">
        <v>289</v>
      </c>
      <c r="C22" s="285" t="s">
        <v>442</v>
      </c>
      <c r="D22" s="210">
        <f>3587.6*120%</f>
        <v>4305.12</v>
      </c>
      <c r="F22" s="205"/>
    </row>
    <row r="23" spans="1:6" ht="39" hidden="1" thickBot="1">
      <c r="A23" s="161"/>
      <c r="B23" s="157" t="s">
        <v>289</v>
      </c>
      <c r="C23" s="263" t="s">
        <v>441</v>
      </c>
      <c r="D23" s="214"/>
      <c r="F23" s="205"/>
    </row>
    <row r="24" spans="1:6" ht="26.25" thickBot="1">
      <c r="A24" s="291" t="s">
        <v>7</v>
      </c>
      <c r="B24" s="281" t="s">
        <v>288</v>
      </c>
      <c r="C24" s="280" t="s">
        <v>286</v>
      </c>
      <c r="D24" s="279">
        <f>D25</f>
        <v>34374.9</v>
      </c>
      <c r="E24" s="262">
        <v>29724.7</v>
      </c>
      <c r="F24" s="205"/>
    </row>
    <row r="25" spans="1:6" ht="26.25" thickBot="1">
      <c r="A25" s="180"/>
      <c r="B25" s="172" t="s">
        <v>287</v>
      </c>
      <c r="C25" s="290" t="s">
        <v>286</v>
      </c>
      <c r="D25" s="211">
        <f>29724.7+5396.8-454.1-292.5</f>
        <v>34374.9</v>
      </c>
      <c r="F25" s="205"/>
    </row>
    <row r="26" spans="1:6" ht="39" thickBot="1">
      <c r="A26" s="164"/>
      <c r="B26" s="163" t="s">
        <v>285</v>
      </c>
      <c r="C26" s="289" t="s">
        <v>284</v>
      </c>
      <c r="D26" s="212">
        <v>0</v>
      </c>
      <c r="F26" s="205"/>
    </row>
    <row r="27" spans="1:6" ht="12">
      <c r="A27" s="339" t="s">
        <v>283</v>
      </c>
      <c r="B27" s="304" t="s">
        <v>282</v>
      </c>
      <c r="C27" s="306" t="s">
        <v>281</v>
      </c>
      <c r="D27" s="308">
        <f>D29</f>
        <v>5649.5</v>
      </c>
      <c r="F27" s="205"/>
    </row>
    <row r="28" spans="1:6" ht="12.75" thickBot="1">
      <c r="A28" s="303"/>
      <c r="B28" s="305"/>
      <c r="C28" s="307"/>
      <c r="D28" s="309"/>
      <c r="E28" s="262">
        <v>5649.5</v>
      </c>
      <c r="F28" s="205"/>
    </row>
    <row r="29" spans="1:6" ht="39" thickBot="1">
      <c r="A29" s="260"/>
      <c r="B29" s="157" t="s">
        <v>280</v>
      </c>
      <c r="C29" s="263" t="s">
        <v>279</v>
      </c>
      <c r="D29" s="173">
        <v>5649.5</v>
      </c>
      <c r="F29" s="205"/>
    </row>
    <row r="30" spans="1:6" ht="39" hidden="1" thickBot="1">
      <c r="A30" s="176" t="s">
        <v>157</v>
      </c>
      <c r="B30" s="174" t="s">
        <v>278</v>
      </c>
      <c r="C30" s="286" t="s">
        <v>277</v>
      </c>
      <c r="D30" s="207">
        <v>0</v>
      </c>
      <c r="F30" s="205"/>
    </row>
    <row r="31" spans="1:6" ht="13.5" hidden="1" thickBot="1">
      <c r="A31" s="179" t="s">
        <v>15</v>
      </c>
      <c r="B31" s="178" t="s">
        <v>276</v>
      </c>
      <c r="C31" s="288" t="s">
        <v>275</v>
      </c>
      <c r="D31" s="213">
        <v>0</v>
      </c>
      <c r="F31" s="205"/>
    </row>
    <row r="32" spans="1:6" ht="26.25" hidden="1" thickBot="1">
      <c r="A32" s="161"/>
      <c r="B32" s="157" t="s">
        <v>274</v>
      </c>
      <c r="C32" s="263" t="s">
        <v>273</v>
      </c>
      <c r="D32" s="214">
        <v>0</v>
      </c>
      <c r="F32" s="205"/>
    </row>
    <row r="33" spans="1:6" ht="39" hidden="1" thickBot="1">
      <c r="A33" s="176" t="s">
        <v>37</v>
      </c>
      <c r="B33" s="174" t="s">
        <v>271</v>
      </c>
      <c r="C33" s="286" t="s">
        <v>270</v>
      </c>
      <c r="D33" s="207">
        <v>0</v>
      </c>
      <c r="F33" s="205"/>
    </row>
    <row r="34" spans="1:6" ht="13.5" hidden="1" thickBot="1">
      <c r="A34" s="177" t="s">
        <v>39</v>
      </c>
      <c r="B34" s="175" t="s">
        <v>269</v>
      </c>
      <c r="C34" s="285" t="s">
        <v>268</v>
      </c>
      <c r="D34" s="210">
        <v>0</v>
      </c>
      <c r="F34" s="205"/>
    </row>
    <row r="35" spans="1:6" ht="39" hidden="1" thickBot="1">
      <c r="A35" s="260"/>
      <c r="B35" s="157" t="s">
        <v>267</v>
      </c>
      <c r="C35" s="263" t="s">
        <v>266</v>
      </c>
      <c r="D35" s="173">
        <v>0</v>
      </c>
      <c r="F35" s="205"/>
    </row>
    <row r="36" spans="1:6" ht="26.25" hidden="1" thickBot="1">
      <c r="A36" s="261" t="s">
        <v>316</v>
      </c>
      <c r="B36" s="175" t="s">
        <v>265</v>
      </c>
      <c r="C36" s="285" t="s">
        <v>264</v>
      </c>
      <c r="D36" s="209">
        <v>0</v>
      </c>
      <c r="F36" s="205"/>
    </row>
    <row r="37" spans="1:6" ht="39.75" customHeight="1" hidden="1" thickBot="1">
      <c r="A37" s="260"/>
      <c r="B37" s="157" t="s">
        <v>263</v>
      </c>
      <c r="C37" s="263" t="s">
        <v>262</v>
      </c>
      <c r="D37" s="173">
        <v>0</v>
      </c>
      <c r="F37" s="205"/>
    </row>
    <row r="38" spans="1:6" ht="90" customHeight="1" hidden="1" thickBot="1">
      <c r="A38" s="261" t="s">
        <v>317</v>
      </c>
      <c r="B38" s="175" t="s">
        <v>261</v>
      </c>
      <c r="C38" s="285" t="s">
        <v>260</v>
      </c>
      <c r="D38" s="209">
        <v>0</v>
      </c>
      <c r="F38" s="205"/>
    </row>
    <row r="39" spans="1:6" ht="66" customHeight="1" hidden="1" thickBot="1">
      <c r="A39" s="260"/>
      <c r="B39" s="157" t="s">
        <v>259</v>
      </c>
      <c r="C39" s="263" t="s">
        <v>258</v>
      </c>
      <c r="D39" s="173">
        <v>0</v>
      </c>
      <c r="F39" s="205"/>
    </row>
    <row r="40" spans="1:6" ht="66" customHeight="1" hidden="1" thickBot="1">
      <c r="A40" s="260"/>
      <c r="B40" s="157" t="s">
        <v>257</v>
      </c>
      <c r="C40" s="263" t="s">
        <v>256</v>
      </c>
      <c r="D40" s="173">
        <v>0</v>
      </c>
      <c r="F40" s="205"/>
    </row>
    <row r="41" spans="1:6" ht="39" hidden="1" thickBot="1">
      <c r="A41" s="261" t="s">
        <v>318</v>
      </c>
      <c r="B41" s="175" t="s">
        <v>255</v>
      </c>
      <c r="C41" s="285" t="s">
        <v>254</v>
      </c>
      <c r="D41" s="209">
        <v>0</v>
      </c>
      <c r="F41" s="205"/>
    </row>
    <row r="42" spans="1:6" ht="54" customHeight="1" hidden="1" thickBot="1">
      <c r="A42" s="260"/>
      <c r="B42" s="157" t="s">
        <v>253</v>
      </c>
      <c r="C42" s="263" t="s">
        <v>252</v>
      </c>
      <c r="D42" s="173">
        <v>0</v>
      </c>
      <c r="F42" s="205"/>
    </row>
    <row r="43" spans="1:6" ht="26.25" thickBot="1">
      <c r="A43" s="270">
        <v>2</v>
      </c>
      <c r="B43" s="269" t="s">
        <v>250</v>
      </c>
      <c r="C43" s="268" t="s">
        <v>249</v>
      </c>
      <c r="D43" s="267">
        <f>D44</f>
        <v>858.9</v>
      </c>
      <c r="F43" s="205"/>
    </row>
    <row r="44" spans="1:6" ht="13.5" thickBot="1">
      <c r="A44" s="177" t="s">
        <v>15</v>
      </c>
      <c r="B44" s="175" t="s">
        <v>248</v>
      </c>
      <c r="C44" s="285" t="s">
        <v>247</v>
      </c>
      <c r="D44" s="210">
        <f>D45</f>
        <v>858.9</v>
      </c>
      <c r="F44" s="205"/>
    </row>
    <row r="45" spans="1:6" ht="12">
      <c r="A45" s="318" t="s">
        <v>17</v>
      </c>
      <c r="B45" s="320" t="s">
        <v>246</v>
      </c>
      <c r="C45" s="322" t="s">
        <v>245</v>
      </c>
      <c r="D45" s="324">
        <f>D47</f>
        <v>858.9</v>
      </c>
      <c r="F45" s="205"/>
    </row>
    <row r="46" spans="1:6" ht="12.75" thickBot="1">
      <c r="A46" s="319"/>
      <c r="B46" s="321"/>
      <c r="C46" s="323"/>
      <c r="D46" s="325"/>
      <c r="F46" s="205"/>
    </row>
    <row r="47" spans="1:6" ht="65.25" thickBot="1">
      <c r="A47" s="260"/>
      <c r="B47" s="157" t="s">
        <v>244</v>
      </c>
      <c r="C47" s="263" t="s">
        <v>440</v>
      </c>
      <c r="D47" s="173">
        <v>858.9</v>
      </c>
      <c r="E47" s="287"/>
      <c r="F47" s="205"/>
    </row>
    <row r="48" spans="1:6" ht="28.5" customHeight="1" hidden="1" thickBot="1">
      <c r="A48" s="260"/>
      <c r="B48" s="157" t="s">
        <v>243</v>
      </c>
      <c r="C48" s="263" t="s">
        <v>242</v>
      </c>
      <c r="D48" s="173">
        <v>0</v>
      </c>
      <c r="F48" s="205"/>
    </row>
    <row r="49" spans="1:6" ht="26.25" hidden="1" thickBot="1">
      <c r="A49" s="176" t="s">
        <v>251</v>
      </c>
      <c r="B49" s="174" t="s">
        <v>241</v>
      </c>
      <c r="C49" s="286" t="s">
        <v>240</v>
      </c>
      <c r="D49" s="207">
        <v>0</v>
      </c>
      <c r="F49" s="205"/>
    </row>
    <row r="50" spans="1:6" ht="39" customHeight="1" hidden="1" thickBot="1">
      <c r="A50" s="261" t="s">
        <v>124</v>
      </c>
      <c r="B50" s="175" t="s">
        <v>239</v>
      </c>
      <c r="C50" s="285" t="s">
        <v>238</v>
      </c>
      <c r="D50" s="209">
        <v>0</v>
      </c>
      <c r="F50" s="205"/>
    </row>
    <row r="51" spans="1:6" ht="12" hidden="1">
      <c r="A51" s="318" t="s">
        <v>43</v>
      </c>
      <c r="B51" s="320" t="s">
        <v>237</v>
      </c>
      <c r="C51" s="322" t="s">
        <v>236</v>
      </c>
      <c r="D51" s="332">
        <v>0</v>
      </c>
      <c r="F51" s="205"/>
    </row>
    <row r="52" spans="1:6" ht="12" hidden="1">
      <c r="A52" s="326"/>
      <c r="B52" s="328"/>
      <c r="C52" s="330"/>
      <c r="D52" s="333"/>
      <c r="F52" s="205"/>
    </row>
    <row r="53" spans="1:6" ht="66" customHeight="1" hidden="1" thickBot="1">
      <c r="A53" s="327"/>
      <c r="B53" s="329"/>
      <c r="C53" s="331"/>
      <c r="D53" s="334"/>
      <c r="F53" s="205"/>
    </row>
    <row r="54" spans="1:6" ht="84" customHeight="1" hidden="1" thickBot="1">
      <c r="A54" s="260"/>
      <c r="B54" s="157" t="s">
        <v>235</v>
      </c>
      <c r="C54" s="263" t="s">
        <v>234</v>
      </c>
      <c r="D54" s="173">
        <v>0</v>
      </c>
      <c r="F54" s="205"/>
    </row>
    <row r="55" spans="1:6" ht="93.75" customHeight="1" hidden="1" thickBot="1">
      <c r="A55" s="161" t="s">
        <v>319</v>
      </c>
      <c r="B55" s="157" t="s">
        <v>233</v>
      </c>
      <c r="C55" s="263" t="s">
        <v>232</v>
      </c>
      <c r="D55" s="214">
        <v>0</v>
      </c>
      <c r="F55" s="205"/>
    </row>
    <row r="56" spans="1:6" ht="85.5" customHeight="1" hidden="1" thickBot="1">
      <c r="A56" s="260"/>
      <c r="B56" s="157" t="s">
        <v>231</v>
      </c>
      <c r="C56" s="263" t="s">
        <v>230</v>
      </c>
      <c r="D56" s="173">
        <v>0</v>
      </c>
      <c r="F56" s="205"/>
    </row>
    <row r="57" spans="1:6" ht="13.5" thickBot="1">
      <c r="A57" s="284">
        <v>3</v>
      </c>
      <c r="B57" s="269" t="s">
        <v>228</v>
      </c>
      <c r="C57" s="268" t="s">
        <v>227</v>
      </c>
      <c r="D57" s="283">
        <f>D58+D60</f>
        <v>6432.9816</v>
      </c>
      <c r="F57" s="205"/>
    </row>
    <row r="58" spans="1:6" ht="12">
      <c r="A58" s="302" t="s">
        <v>39</v>
      </c>
      <c r="B58" s="304" t="s">
        <v>226</v>
      </c>
      <c r="C58" s="306" t="s">
        <v>225</v>
      </c>
      <c r="D58" s="308">
        <v>513.5</v>
      </c>
      <c r="F58" s="205"/>
    </row>
    <row r="59" spans="1:6" ht="39.75" customHeight="1" thickBot="1">
      <c r="A59" s="303"/>
      <c r="B59" s="305"/>
      <c r="C59" s="307"/>
      <c r="D59" s="309"/>
      <c r="E59" s="262">
        <v>513.5</v>
      </c>
      <c r="F59" s="205"/>
    </row>
    <row r="60" spans="1:6" ht="26.25" thickBot="1">
      <c r="A60" s="282" t="s">
        <v>316</v>
      </c>
      <c r="B60" s="281" t="s">
        <v>224</v>
      </c>
      <c r="C60" s="280" t="s">
        <v>223</v>
      </c>
      <c r="D60" s="279">
        <f>D61</f>
        <v>5919.4816</v>
      </c>
      <c r="E60" s="262">
        <v>6778.4</v>
      </c>
      <c r="F60" s="182" t="s">
        <v>439</v>
      </c>
    </row>
    <row r="61" spans="1:6" ht="12">
      <c r="A61" s="310" t="s">
        <v>438</v>
      </c>
      <c r="B61" s="312" t="s">
        <v>222</v>
      </c>
      <c r="C61" s="314" t="s">
        <v>221</v>
      </c>
      <c r="D61" s="316">
        <f>SUM(D63:D67)</f>
        <v>5919.4816</v>
      </c>
      <c r="F61" s="205"/>
    </row>
    <row r="62" spans="1:6" ht="39" customHeight="1" thickBot="1">
      <c r="A62" s="311"/>
      <c r="B62" s="313"/>
      <c r="C62" s="315"/>
      <c r="D62" s="317"/>
      <c r="F62" s="205"/>
    </row>
    <row r="63" spans="1:6" ht="69" customHeight="1" thickBot="1">
      <c r="A63" s="260"/>
      <c r="B63" s="157" t="s">
        <v>220</v>
      </c>
      <c r="C63" s="278" t="s">
        <v>437</v>
      </c>
      <c r="D63" s="173">
        <f>3566.5*105.6%</f>
        <v>3766.224</v>
      </c>
      <c r="F63" s="205"/>
    </row>
    <row r="64" spans="1:6" ht="65.25" thickBot="1">
      <c r="A64" s="260"/>
      <c r="B64" s="157" t="s">
        <v>219</v>
      </c>
      <c r="C64" s="278" t="s">
        <v>434</v>
      </c>
      <c r="D64" s="173">
        <f>237.4*105.6%</f>
        <v>250.69440000000003</v>
      </c>
      <c r="F64" s="205"/>
    </row>
    <row r="65" spans="1:6" ht="65.25" thickBot="1">
      <c r="A65" s="260"/>
      <c r="B65" s="157" t="s">
        <v>436</v>
      </c>
      <c r="C65" s="278" t="s">
        <v>434</v>
      </c>
      <c r="D65" s="173">
        <f>830.7*105.6%</f>
        <v>877.2192000000001</v>
      </c>
      <c r="F65" s="205"/>
    </row>
    <row r="66" spans="1:6" ht="65.25" thickBot="1">
      <c r="A66" s="260"/>
      <c r="B66" s="157" t="s">
        <v>435</v>
      </c>
      <c r="C66" s="278" t="s">
        <v>434</v>
      </c>
      <c r="D66" s="173">
        <v>1000</v>
      </c>
      <c r="F66" s="205"/>
    </row>
    <row r="67" spans="1:6" ht="52.5" thickBot="1">
      <c r="A67" s="190"/>
      <c r="B67" s="172" t="s">
        <v>218</v>
      </c>
      <c r="C67" s="277" t="s">
        <v>217</v>
      </c>
      <c r="D67" s="211">
        <f>24*105.6%</f>
        <v>25.344</v>
      </c>
      <c r="F67" s="205"/>
    </row>
    <row r="68" spans="1:6" ht="13.5" hidden="1" thickBot="1">
      <c r="A68" s="171" t="s">
        <v>229</v>
      </c>
      <c r="B68" s="170" t="s">
        <v>216</v>
      </c>
      <c r="C68" s="276" t="s">
        <v>215</v>
      </c>
      <c r="D68" s="215">
        <v>0</v>
      </c>
      <c r="F68" s="205"/>
    </row>
    <row r="69" spans="1:6" ht="16.5" customHeight="1" hidden="1" thickBot="1">
      <c r="A69" s="169" t="s">
        <v>51</v>
      </c>
      <c r="B69" s="168" t="s">
        <v>214</v>
      </c>
      <c r="C69" s="275" t="s">
        <v>213</v>
      </c>
      <c r="D69" s="208">
        <v>0</v>
      </c>
      <c r="F69" s="205"/>
    </row>
    <row r="70" spans="1:6" ht="39" hidden="1" thickBot="1">
      <c r="A70" s="260"/>
      <c r="B70" s="157" t="s">
        <v>212</v>
      </c>
      <c r="C70" s="263" t="s">
        <v>211</v>
      </c>
      <c r="D70" s="173">
        <v>0</v>
      </c>
      <c r="F70" s="205"/>
    </row>
    <row r="71" spans="1:6" ht="17.25" customHeight="1" hidden="1" thickBot="1">
      <c r="A71" s="169" t="s">
        <v>117</v>
      </c>
      <c r="B71" s="168" t="s">
        <v>210</v>
      </c>
      <c r="C71" s="275" t="s">
        <v>209</v>
      </c>
      <c r="D71" s="208">
        <v>0</v>
      </c>
      <c r="F71" s="205"/>
    </row>
    <row r="72" spans="1:6" ht="26.25" hidden="1" thickBot="1">
      <c r="A72" s="260"/>
      <c r="B72" s="157" t="s">
        <v>208</v>
      </c>
      <c r="C72" s="263" t="s">
        <v>206</v>
      </c>
      <c r="D72" s="173">
        <v>0</v>
      </c>
      <c r="F72" s="205"/>
    </row>
    <row r="73" spans="1:6" ht="26.25" hidden="1" thickBot="1">
      <c r="A73" s="260"/>
      <c r="B73" s="157" t="s">
        <v>207</v>
      </c>
      <c r="C73" s="263" t="s">
        <v>206</v>
      </c>
      <c r="D73" s="173">
        <v>0</v>
      </c>
      <c r="F73" s="205"/>
    </row>
    <row r="74" spans="1:6" ht="13.5" thickBot="1">
      <c r="A74" s="274" t="s">
        <v>205</v>
      </c>
      <c r="B74" s="273" t="s">
        <v>204</v>
      </c>
      <c r="C74" s="272" t="s">
        <v>203</v>
      </c>
      <c r="D74" s="271">
        <f>D75+D81+D83+D85</f>
        <v>14733.1</v>
      </c>
      <c r="F74" s="205"/>
    </row>
    <row r="75" spans="1:6" ht="39" thickBot="1">
      <c r="A75" s="270">
        <v>1</v>
      </c>
      <c r="B75" s="269" t="s">
        <v>202</v>
      </c>
      <c r="C75" s="268" t="s">
        <v>201</v>
      </c>
      <c r="D75" s="267">
        <f>SUM(D76:D80)</f>
        <v>14733.1</v>
      </c>
      <c r="E75" s="262">
        <v>14733.1</v>
      </c>
      <c r="F75" s="205"/>
    </row>
    <row r="76" spans="1:6" ht="30.75" customHeight="1" hidden="1" thickBot="1">
      <c r="A76" s="167"/>
      <c r="B76" s="166" t="s">
        <v>433</v>
      </c>
      <c r="C76" s="266" t="s">
        <v>200</v>
      </c>
      <c r="D76" s="165"/>
      <c r="F76" s="205"/>
    </row>
    <row r="77" spans="1:6" ht="54" customHeight="1" thickBot="1">
      <c r="A77" s="164"/>
      <c r="B77" s="191" t="s">
        <v>432</v>
      </c>
      <c r="C77" s="265" t="s">
        <v>199</v>
      </c>
      <c r="D77" s="217">
        <v>4144.2</v>
      </c>
      <c r="F77" s="205"/>
    </row>
    <row r="78" spans="1:6" ht="81" customHeight="1" thickBot="1">
      <c r="A78" s="192"/>
      <c r="B78" s="193" t="s">
        <v>431</v>
      </c>
      <c r="C78" s="264" t="s">
        <v>198</v>
      </c>
      <c r="D78" s="218">
        <v>6.9</v>
      </c>
      <c r="F78" s="205"/>
    </row>
    <row r="79" spans="1:6" ht="39" thickBot="1">
      <c r="A79" s="260"/>
      <c r="B79" s="157" t="s">
        <v>430</v>
      </c>
      <c r="C79" s="263" t="s">
        <v>429</v>
      </c>
      <c r="D79" s="173">
        <v>7269.4</v>
      </c>
      <c r="F79" s="205"/>
    </row>
    <row r="80" spans="1:6" ht="41.25" customHeight="1" thickBot="1">
      <c r="A80" s="260"/>
      <c r="B80" s="157" t="s">
        <v>428</v>
      </c>
      <c r="C80" s="263" t="s">
        <v>427</v>
      </c>
      <c r="D80" s="173">
        <v>3312.6</v>
      </c>
      <c r="F80" s="205"/>
    </row>
    <row r="81" spans="1:6" ht="95.25" customHeight="1" hidden="1" thickBot="1">
      <c r="A81" s="160">
        <v>2</v>
      </c>
      <c r="B81" s="159" t="s">
        <v>197</v>
      </c>
      <c r="C81" s="158" t="s">
        <v>196</v>
      </c>
      <c r="D81" s="216">
        <v>0</v>
      </c>
      <c r="F81" s="205"/>
    </row>
    <row r="82" spans="1:6" ht="109.5" customHeight="1" hidden="1" thickBot="1">
      <c r="A82" s="162"/>
      <c r="B82" s="157" t="s">
        <v>195</v>
      </c>
      <c r="C82" s="156" t="s">
        <v>194</v>
      </c>
      <c r="D82" s="173">
        <v>0</v>
      </c>
      <c r="F82" s="205"/>
    </row>
    <row r="83" spans="1:6" ht="85.5" customHeight="1" hidden="1" thickBot="1">
      <c r="A83" s="160">
        <v>3</v>
      </c>
      <c r="B83" s="159" t="s">
        <v>193</v>
      </c>
      <c r="C83" s="158" t="s">
        <v>192</v>
      </c>
      <c r="D83" s="216">
        <v>0</v>
      </c>
      <c r="F83" s="205"/>
    </row>
    <row r="84" spans="1:6" ht="39" hidden="1" thickBot="1">
      <c r="A84" s="161"/>
      <c r="B84" s="157" t="s">
        <v>191</v>
      </c>
      <c r="C84" s="156" t="s">
        <v>190</v>
      </c>
      <c r="D84" s="214">
        <v>0</v>
      </c>
      <c r="F84" s="205"/>
    </row>
    <row r="85" spans="1:6" ht="42.75" customHeight="1" hidden="1" thickBot="1">
      <c r="A85" s="160">
        <v>4</v>
      </c>
      <c r="B85" s="159" t="s">
        <v>189</v>
      </c>
      <c r="C85" s="158" t="s">
        <v>188</v>
      </c>
      <c r="D85" s="216">
        <v>0</v>
      </c>
      <c r="F85" s="205"/>
    </row>
    <row r="86" spans="1:6" ht="54" customHeight="1" hidden="1" thickBot="1">
      <c r="A86" s="190"/>
      <c r="B86" s="157" t="s">
        <v>187</v>
      </c>
      <c r="C86" s="156" t="s">
        <v>186</v>
      </c>
      <c r="D86" s="214">
        <v>0</v>
      </c>
      <c r="F86" s="205"/>
    </row>
    <row r="87" spans="1:6" ht="15" thickBot="1">
      <c r="A87" s="155"/>
      <c r="B87" s="154"/>
      <c r="C87" s="154" t="s">
        <v>185</v>
      </c>
      <c r="D87" s="206">
        <f>D13+D74</f>
        <v>107536.5016</v>
      </c>
      <c r="F87" s="205"/>
    </row>
  </sheetData>
  <sheetProtection/>
  <mergeCells count="24">
    <mergeCell ref="C3:D3"/>
    <mergeCell ref="A11:A12"/>
    <mergeCell ref="B11:B12"/>
    <mergeCell ref="C11:C12"/>
    <mergeCell ref="A27:A28"/>
    <mergeCell ref="B27:B28"/>
    <mergeCell ref="C27:C28"/>
    <mergeCell ref="D27:D28"/>
    <mergeCell ref="A45:A46"/>
    <mergeCell ref="B45:B46"/>
    <mergeCell ref="C45:C46"/>
    <mergeCell ref="D45:D46"/>
    <mergeCell ref="A51:A53"/>
    <mergeCell ref="B51:B53"/>
    <mergeCell ref="C51:C53"/>
    <mergeCell ref="D51:D53"/>
    <mergeCell ref="A58:A59"/>
    <mergeCell ref="B58:B59"/>
    <mergeCell ref="C58:C59"/>
    <mergeCell ref="D58:D59"/>
    <mergeCell ref="A61:A62"/>
    <mergeCell ref="B61:B62"/>
    <mergeCell ref="C61:C62"/>
    <mergeCell ref="D61:D62"/>
  </mergeCells>
  <hyperlinks>
    <hyperlink ref="C63" r:id="rId1" display="consultantplus://offline/ref=BA8367C61548C2AFBF9E6FD402A88DD132E1B56AAFE142E0CE9D95665F554F312D528821FE7E34F0DBiFM"/>
    <hyperlink ref="C64" r:id="rId2" display="consultantplus://offline/ref=BA8367C61548C2AFBF9E6FD402A88DD132E1B56AAFE142E0CE9D95665F554F312D528821FE7E34F0DBiFM"/>
    <hyperlink ref="C65" r:id="rId3" display="consultantplus://offline/ref=37CB61848D3A6800D660F2D2E804EC401BB9181ED910B74777BA149D24DE935506BFA7761A0CC035lAh4M"/>
    <hyperlink ref="C67" r:id="rId4" display="consultantplus://offline/ref=4645F68FF4B25908A56D00841820D7831ED18FCDE99E9570B71166DD85CCDB57342F52CC786DCE3FpDgAM"/>
    <hyperlink ref="C66" r:id="rId5" display="consultantplus://offline/ref=37CB61848D3A6800D660F2D2E804EC401BB9181ED910B74777BA149D24DE935506BFA7761A0CC035lAh4M"/>
  </hyperlinks>
  <printOptions/>
  <pageMargins left="0.7" right="0.7" top="0.75" bottom="0.75" header="0.3" footer="0.3"/>
  <pageSetup fitToHeight="0" fitToWidth="1" horizontalDpi="600" verticalDpi="600" orientation="portrait" paperSize="9" scale="78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PageLayoutView="0" workbookViewId="0" topLeftCell="A133">
      <selection activeCell="E109" sqref="E109"/>
    </sheetView>
  </sheetViews>
  <sheetFormatPr defaultColWidth="9.00390625" defaultRowHeight="12.75"/>
  <cols>
    <col min="1" max="1" width="6.625" style="0" customWidth="1"/>
    <col min="2" max="2" width="41.875" style="0" customWidth="1"/>
    <col min="3" max="3" width="6.125" style="0" customWidth="1"/>
    <col min="4" max="4" width="8.50390625" style="0" customWidth="1"/>
    <col min="5" max="5" width="10.625" style="0" customWidth="1"/>
    <col min="6" max="6" width="6.00390625" style="0" customWidth="1"/>
    <col min="7" max="7" width="7.50390625" style="0" hidden="1" customWidth="1"/>
    <col min="8" max="8" width="14.50390625" style="0" customWidth="1"/>
    <col min="9" max="9" width="9.125" style="0" hidden="1" customWidth="1"/>
    <col min="11" max="11" width="17.625" style="0" customWidth="1"/>
  </cols>
  <sheetData>
    <row r="1" spans="1:8" ht="13.5">
      <c r="A1" s="115"/>
      <c r="B1" s="115"/>
      <c r="C1" s="115"/>
      <c r="D1" s="10"/>
      <c r="H1" s="113" t="s">
        <v>181</v>
      </c>
    </row>
    <row r="2" spans="1:8" ht="13.5">
      <c r="A2" s="115"/>
      <c r="B2" s="115"/>
      <c r="C2" s="115"/>
      <c r="D2" s="10"/>
      <c r="H2" s="113" t="s">
        <v>348</v>
      </c>
    </row>
    <row r="3" spans="1:8" ht="13.5">
      <c r="A3" s="119"/>
      <c r="B3" s="119"/>
      <c r="C3" s="115"/>
      <c r="D3" s="10"/>
      <c r="H3" s="113"/>
    </row>
    <row r="4" spans="1:8" ht="13.5">
      <c r="A4" s="119"/>
      <c r="B4" s="124"/>
      <c r="C4" s="115"/>
      <c r="D4" s="10"/>
      <c r="H4" s="113" t="s">
        <v>399</v>
      </c>
    </row>
    <row r="5" spans="1:8" ht="13.5">
      <c r="A5" s="119"/>
      <c r="B5" s="125"/>
      <c r="C5" s="115"/>
      <c r="D5" s="10"/>
      <c r="H5" s="114" t="s">
        <v>401</v>
      </c>
    </row>
    <row r="6" spans="1:8" ht="12.75">
      <c r="A6" s="119"/>
      <c r="B6" s="2"/>
      <c r="C6" s="118" t="s">
        <v>182</v>
      </c>
      <c r="D6" s="141"/>
      <c r="E6" s="116"/>
      <c r="F6" s="116"/>
      <c r="G6" s="116"/>
      <c r="H6" s="116"/>
    </row>
    <row r="7" spans="1:4" ht="12.75">
      <c r="A7" s="121"/>
      <c r="B7" s="115"/>
      <c r="C7" s="118" t="s">
        <v>164</v>
      </c>
      <c r="D7" s="115"/>
    </row>
    <row r="8" spans="1:4" ht="12.75">
      <c r="A8" s="123"/>
      <c r="B8" s="115"/>
      <c r="C8" s="118" t="s">
        <v>402</v>
      </c>
      <c r="D8" s="115"/>
    </row>
    <row r="9" spans="1:8" ht="31.5" thickBot="1">
      <c r="A9" s="14" t="s">
        <v>67</v>
      </c>
      <c r="B9" s="3" t="s">
        <v>68</v>
      </c>
      <c r="C9" s="20" t="s">
        <v>69</v>
      </c>
      <c r="D9" s="14" t="s">
        <v>152</v>
      </c>
      <c r="E9" s="57" t="s">
        <v>70</v>
      </c>
      <c r="F9" s="20" t="s">
        <v>153</v>
      </c>
      <c r="G9" s="20" t="s">
        <v>155</v>
      </c>
      <c r="H9" s="37" t="s">
        <v>154</v>
      </c>
    </row>
    <row r="10" spans="1:8" ht="31.5" thickBot="1">
      <c r="A10" s="142"/>
      <c r="B10" s="143" t="s">
        <v>183</v>
      </c>
      <c r="C10" s="144" t="s">
        <v>74</v>
      </c>
      <c r="D10" s="145"/>
      <c r="E10" s="145"/>
      <c r="F10" s="144"/>
      <c r="G10" s="144"/>
      <c r="H10" s="146">
        <f>H11</f>
        <v>3763.2</v>
      </c>
    </row>
    <row r="11" spans="1:8" ht="12.75" thickBot="1">
      <c r="A11" s="201" t="s">
        <v>0</v>
      </c>
      <c r="B11" s="202" t="s">
        <v>1</v>
      </c>
      <c r="C11" s="203">
        <v>928</v>
      </c>
      <c r="D11" s="201" t="s">
        <v>72</v>
      </c>
      <c r="E11" s="201"/>
      <c r="F11" s="203"/>
      <c r="G11" s="203"/>
      <c r="H11" s="204">
        <f>H12+H15</f>
        <v>3763.2</v>
      </c>
    </row>
    <row r="12" spans="1:8" ht="21" thickBot="1">
      <c r="A12" s="80" t="s">
        <v>2</v>
      </c>
      <c r="B12" s="81" t="s">
        <v>3</v>
      </c>
      <c r="C12" s="82">
        <v>928</v>
      </c>
      <c r="D12" s="83" t="s">
        <v>71</v>
      </c>
      <c r="E12" s="83"/>
      <c r="F12" s="82"/>
      <c r="G12" s="82"/>
      <c r="H12" s="84">
        <f>H13</f>
        <v>1227.2</v>
      </c>
    </row>
    <row r="13" spans="1:8" ht="12.75" thickBot="1">
      <c r="A13" s="39" t="s">
        <v>4</v>
      </c>
      <c r="B13" s="86" t="s">
        <v>5</v>
      </c>
      <c r="C13" s="41">
        <v>928</v>
      </c>
      <c r="D13" s="42" t="s">
        <v>71</v>
      </c>
      <c r="E13" s="42" t="s">
        <v>125</v>
      </c>
      <c r="F13" s="41"/>
      <c r="G13" s="41"/>
      <c r="H13" s="63">
        <f>H14</f>
        <v>1227.2</v>
      </c>
    </row>
    <row r="14" spans="1:8" ht="42" thickBot="1">
      <c r="A14" s="15" t="s">
        <v>94</v>
      </c>
      <c r="B14" s="18" t="s">
        <v>93</v>
      </c>
      <c r="C14" s="21">
        <v>928</v>
      </c>
      <c r="D14" s="15" t="s">
        <v>71</v>
      </c>
      <c r="E14" s="55" t="s">
        <v>125</v>
      </c>
      <c r="F14" s="21">
        <v>100</v>
      </c>
      <c r="G14" s="21" t="s">
        <v>74</v>
      </c>
      <c r="H14" s="24">
        <f>'ассигнов 3'!H15</f>
        <v>1227.2</v>
      </c>
    </row>
    <row r="15" spans="1:8" ht="31.5" thickBot="1">
      <c r="A15" s="80" t="s">
        <v>7</v>
      </c>
      <c r="B15" s="85" t="s">
        <v>8</v>
      </c>
      <c r="C15" s="82">
        <v>928</v>
      </c>
      <c r="D15" s="83" t="s">
        <v>73</v>
      </c>
      <c r="E15" s="83"/>
      <c r="F15" s="82"/>
      <c r="G15" s="82"/>
      <c r="H15" s="84">
        <f>H16+H18+H23</f>
        <v>2536</v>
      </c>
    </row>
    <row r="16" spans="1:8" ht="21" thickBot="1">
      <c r="A16" s="39" t="s">
        <v>91</v>
      </c>
      <c r="B16" s="40" t="s">
        <v>10</v>
      </c>
      <c r="C16" s="41">
        <v>928</v>
      </c>
      <c r="D16" s="42" t="s">
        <v>73</v>
      </c>
      <c r="E16" s="42" t="s">
        <v>126</v>
      </c>
      <c r="F16" s="41"/>
      <c r="G16" s="41"/>
      <c r="H16" s="63">
        <f>H17</f>
        <v>234</v>
      </c>
    </row>
    <row r="17" spans="1:9" ht="42" thickBot="1">
      <c r="A17" s="15" t="s">
        <v>95</v>
      </c>
      <c r="B17" s="4" t="s">
        <v>93</v>
      </c>
      <c r="C17" s="21">
        <v>928</v>
      </c>
      <c r="D17" s="15" t="s">
        <v>73</v>
      </c>
      <c r="E17" s="55" t="s">
        <v>126</v>
      </c>
      <c r="F17" s="21">
        <v>100</v>
      </c>
      <c r="G17" s="21"/>
      <c r="H17" s="24">
        <f>'ассигнов 3'!H19</f>
        <v>234</v>
      </c>
      <c r="I17">
        <v>2</v>
      </c>
    </row>
    <row r="18" spans="1:8" ht="21" thickBot="1">
      <c r="A18" s="39" t="s">
        <v>9</v>
      </c>
      <c r="B18" s="40" t="s">
        <v>12</v>
      </c>
      <c r="C18" s="41">
        <v>928</v>
      </c>
      <c r="D18" s="42" t="s">
        <v>73</v>
      </c>
      <c r="E18" s="42" t="s">
        <v>128</v>
      </c>
      <c r="F18" s="41"/>
      <c r="G18" s="41"/>
      <c r="H18" s="63">
        <f>H19+H21</f>
        <v>2215.8</v>
      </c>
    </row>
    <row r="19" spans="1:8" ht="42">
      <c r="A19" s="15" t="s">
        <v>11</v>
      </c>
      <c r="B19" s="4" t="s">
        <v>93</v>
      </c>
      <c r="C19" s="21">
        <v>928</v>
      </c>
      <c r="D19" s="15" t="s">
        <v>73</v>
      </c>
      <c r="E19" s="55" t="s">
        <v>128</v>
      </c>
      <c r="F19" s="21">
        <v>100</v>
      </c>
      <c r="G19" s="21"/>
      <c r="H19" s="24">
        <f>'ассигнов 3'!H23</f>
        <v>1804.8</v>
      </c>
    </row>
    <row r="20" spans="1:8" ht="21" hidden="1">
      <c r="A20" s="15"/>
      <c r="B20" s="19" t="s">
        <v>6</v>
      </c>
      <c r="C20" s="21">
        <v>928</v>
      </c>
      <c r="D20" s="15" t="s">
        <v>73</v>
      </c>
      <c r="E20" s="1" t="s">
        <v>128</v>
      </c>
      <c r="F20" s="21">
        <v>120</v>
      </c>
      <c r="G20" s="21"/>
      <c r="H20" s="24">
        <f>'ассигнов 3'!H24</f>
        <v>1804.8</v>
      </c>
    </row>
    <row r="21" spans="1:9" ht="21">
      <c r="A21" s="16" t="s">
        <v>147</v>
      </c>
      <c r="B21" s="32" t="s">
        <v>24</v>
      </c>
      <c r="C21" s="22">
        <v>928</v>
      </c>
      <c r="D21" s="16" t="s">
        <v>73</v>
      </c>
      <c r="E21" s="8" t="s">
        <v>128</v>
      </c>
      <c r="F21" s="22">
        <v>200</v>
      </c>
      <c r="G21" s="22"/>
      <c r="H21" s="25">
        <f>'ассигнов 3'!H25</f>
        <v>411</v>
      </c>
      <c r="I21">
        <v>2</v>
      </c>
    </row>
    <row r="22" spans="1:8" ht="21" hidden="1">
      <c r="A22" s="16"/>
      <c r="B22" s="5" t="s">
        <v>96</v>
      </c>
      <c r="C22" s="22">
        <v>928</v>
      </c>
      <c r="D22" s="16" t="s">
        <v>73</v>
      </c>
      <c r="E22" s="1" t="s">
        <v>128</v>
      </c>
      <c r="F22" s="22">
        <v>240</v>
      </c>
      <c r="G22" s="22"/>
      <c r="H22" s="25">
        <f>'ассигнов 3'!H26</f>
        <v>411</v>
      </c>
    </row>
    <row r="23" spans="1:8" ht="12.75" thickBot="1">
      <c r="A23" s="147" t="s">
        <v>92</v>
      </c>
      <c r="B23" s="148" t="s">
        <v>13</v>
      </c>
      <c r="C23" s="149">
        <v>928</v>
      </c>
      <c r="D23" s="150" t="s">
        <v>73</v>
      </c>
      <c r="E23" s="150" t="s">
        <v>127</v>
      </c>
      <c r="F23" s="149"/>
      <c r="G23" s="149"/>
      <c r="H23" s="151">
        <f>H24</f>
        <v>86.2</v>
      </c>
    </row>
    <row r="24" spans="1:9" ht="12.75" thickBot="1">
      <c r="A24" s="15" t="s">
        <v>149</v>
      </c>
      <c r="B24" s="4" t="s">
        <v>97</v>
      </c>
      <c r="C24" s="21">
        <v>928</v>
      </c>
      <c r="D24" s="15" t="s">
        <v>73</v>
      </c>
      <c r="E24" s="58" t="s">
        <v>127</v>
      </c>
      <c r="F24" s="21">
        <v>800</v>
      </c>
      <c r="G24" s="21"/>
      <c r="H24" s="24">
        <f>'ассигнов 3'!H28</f>
        <v>86.2</v>
      </c>
      <c r="I24">
        <v>2</v>
      </c>
    </row>
    <row r="25" spans="1:8" ht="12.75" hidden="1" thickBot="1">
      <c r="A25" s="15"/>
      <c r="B25" s="7" t="s">
        <v>14</v>
      </c>
      <c r="C25" s="21">
        <v>928</v>
      </c>
      <c r="D25" s="15" t="s">
        <v>73</v>
      </c>
      <c r="E25" s="1" t="s">
        <v>127</v>
      </c>
      <c r="F25" s="21">
        <v>850</v>
      </c>
      <c r="G25" s="21"/>
      <c r="H25" s="24">
        <f>H26</f>
        <v>74.3</v>
      </c>
    </row>
    <row r="26" spans="1:8" ht="12.75" hidden="1" thickBot="1">
      <c r="A26" s="15"/>
      <c r="B26" s="152" t="s">
        <v>150</v>
      </c>
      <c r="C26" s="21">
        <v>928</v>
      </c>
      <c r="D26" s="15" t="s">
        <v>73</v>
      </c>
      <c r="E26" s="1" t="s">
        <v>127</v>
      </c>
      <c r="F26" s="21">
        <v>853</v>
      </c>
      <c r="G26" s="21"/>
      <c r="H26" s="24">
        <f>H27</f>
        <v>74.3</v>
      </c>
    </row>
    <row r="27" spans="1:8" ht="12.75" hidden="1" thickBot="1">
      <c r="A27" s="15"/>
      <c r="B27" s="110" t="s">
        <v>146</v>
      </c>
      <c r="C27" s="21">
        <v>928</v>
      </c>
      <c r="D27" s="15" t="s">
        <v>73</v>
      </c>
      <c r="E27" s="1" t="s">
        <v>127</v>
      </c>
      <c r="F27" s="21">
        <v>853</v>
      </c>
      <c r="G27" s="21">
        <v>290</v>
      </c>
      <c r="H27" s="24">
        <v>74.3</v>
      </c>
    </row>
    <row r="28" spans="1:8" ht="31.5" thickBot="1">
      <c r="A28" s="142"/>
      <c r="B28" s="153" t="s">
        <v>184</v>
      </c>
      <c r="C28" s="144"/>
      <c r="D28" s="145"/>
      <c r="E28" s="145"/>
      <c r="F28" s="144"/>
      <c r="G28" s="144"/>
      <c r="H28" s="146">
        <f>H29</f>
        <v>30501.660000000003</v>
      </c>
    </row>
    <row r="29" spans="1:8" ht="12.75" thickBot="1">
      <c r="A29" s="75" t="s">
        <v>157</v>
      </c>
      <c r="B29" s="76" t="s">
        <v>1</v>
      </c>
      <c r="C29" s="77">
        <v>966</v>
      </c>
      <c r="D29" s="78" t="s">
        <v>72</v>
      </c>
      <c r="E29" s="78"/>
      <c r="F29" s="77"/>
      <c r="G29" s="77"/>
      <c r="H29" s="79">
        <f>H30+H49+H54</f>
        <v>30501.660000000003</v>
      </c>
    </row>
    <row r="30" spans="1:8" ht="31.5" thickBot="1">
      <c r="A30" s="69" t="s">
        <v>15</v>
      </c>
      <c r="B30" s="70" t="s">
        <v>16</v>
      </c>
      <c r="C30" s="71">
        <v>966</v>
      </c>
      <c r="D30" s="72" t="s">
        <v>76</v>
      </c>
      <c r="E30" s="72"/>
      <c r="F30" s="71"/>
      <c r="G30" s="71"/>
      <c r="H30" s="73">
        <f>H31+H34+H41+H44</f>
        <v>25909.500000000004</v>
      </c>
    </row>
    <row r="31" spans="1:8" ht="12">
      <c r="A31" s="64" t="s">
        <v>17</v>
      </c>
      <c r="B31" s="65" t="s">
        <v>18</v>
      </c>
      <c r="C31" s="66">
        <v>966</v>
      </c>
      <c r="D31" s="67" t="s">
        <v>76</v>
      </c>
      <c r="E31" s="67" t="s">
        <v>129</v>
      </c>
      <c r="F31" s="66"/>
      <c r="G31" s="66"/>
      <c r="H31" s="68">
        <f>H32</f>
        <v>1227.2</v>
      </c>
    </row>
    <row r="32" spans="1:11" ht="42" thickBot="1">
      <c r="A32" s="16" t="s">
        <v>19</v>
      </c>
      <c r="B32" s="5" t="s">
        <v>93</v>
      </c>
      <c r="C32" s="26">
        <v>966</v>
      </c>
      <c r="D32" s="1" t="s">
        <v>76</v>
      </c>
      <c r="E32" s="1" t="s">
        <v>129</v>
      </c>
      <c r="F32" s="26">
        <v>100</v>
      </c>
      <c r="G32" s="26"/>
      <c r="H32" s="25">
        <f>H33</f>
        <v>1227.2</v>
      </c>
      <c r="K32" s="220">
        <f>H32+H35</f>
        <v>19491.600000000002</v>
      </c>
    </row>
    <row r="33" spans="1:8" ht="21" hidden="1" thickBot="1">
      <c r="A33" s="16"/>
      <c r="B33" s="19" t="s">
        <v>6</v>
      </c>
      <c r="C33" s="26">
        <v>966</v>
      </c>
      <c r="D33" s="1" t="s">
        <v>76</v>
      </c>
      <c r="E33" s="8" t="s">
        <v>129</v>
      </c>
      <c r="F33" s="26">
        <v>120</v>
      </c>
      <c r="G33" s="26"/>
      <c r="H33" s="25">
        <f>'ассигнов 3'!H34</f>
        <v>1227.2</v>
      </c>
    </row>
    <row r="34" spans="1:8" ht="21" thickBot="1">
      <c r="A34" s="39" t="s">
        <v>20</v>
      </c>
      <c r="B34" s="40" t="s">
        <v>21</v>
      </c>
      <c r="C34" s="41">
        <v>966</v>
      </c>
      <c r="D34" s="42" t="s">
        <v>76</v>
      </c>
      <c r="E34" s="42" t="s">
        <v>130</v>
      </c>
      <c r="F34" s="41"/>
      <c r="G34" s="41"/>
      <c r="H34" s="63">
        <f>H35+H37+H39</f>
        <v>20531.2</v>
      </c>
    </row>
    <row r="35" spans="1:9" ht="42">
      <c r="A35" s="16" t="s">
        <v>22</v>
      </c>
      <c r="B35" s="101" t="s">
        <v>93</v>
      </c>
      <c r="C35" s="44">
        <v>966</v>
      </c>
      <c r="D35" s="45" t="s">
        <v>76</v>
      </c>
      <c r="E35" s="58" t="s">
        <v>130</v>
      </c>
      <c r="F35" s="44">
        <v>100</v>
      </c>
      <c r="G35" s="44"/>
      <c r="H35" s="54">
        <f>H36</f>
        <v>18264.4</v>
      </c>
      <c r="I35" t="s">
        <v>173</v>
      </c>
    </row>
    <row r="36" spans="1:8" ht="21" hidden="1">
      <c r="A36" s="16"/>
      <c r="B36" s="19" t="s">
        <v>6</v>
      </c>
      <c r="C36" s="26">
        <v>966</v>
      </c>
      <c r="D36" s="1" t="s">
        <v>76</v>
      </c>
      <c r="E36" s="1" t="s">
        <v>130</v>
      </c>
      <c r="F36" s="26">
        <v>120</v>
      </c>
      <c r="G36" s="26"/>
      <c r="H36" s="25">
        <f>'ассигнов 3'!H37</f>
        <v>18264.4</v>
      </c>
    </row>
    <row r="37" spans="1:9" ht="21">
      <c r="A37" s="16" t="s">
        <v>23</v>
      </c>
      <c r="B37" s="34" t="s">
        <v>24</v>
      </c>
      <c r="C37" s="26">
        <v>966</v>
      </c>
      <c r="D37" s="16" t="s">
        <v>76</v>
      </c>
      <c r="E37" s="1" t="s">
        <v>130</v>
      </c>
      <c r="F37" s="22">
        <v>200</v>
      </c>
      <c r="G37" s="22"/>
      <c r="H37" s="25">
        <f>'ассигнов 3'!H38</f>
        <v>2259.5</v>
      </c>
      <c r="I37">
        <v>2</v>
      </c>
    </row>
    <row r="38" spans="1:8" ht="21" hidden="1">
      <c r="A38" s="16"/>
      <c r="B38" s="5" t="s">
        <v>96</v>
      </c>
      <c r="C38" s="22">
        <v>966</v>
      </c>
      <c r="D38" s="16" t="s">
        <v>76</v>
      </c>
      <c r="E38" s="1" t="s">
        <v>130</v>
      </c>
      <c r="F38" s="22">
        <v>240</v>
      </c>
      <c r="G38" s="22"/>
      <c r="H38" s="25">
        <v>0</v>
      </c>
    </row>
    <row r="39" spans="1:10" ht="12.75" thickBot="1">
      <c r="A39" s="1" t="s">
        <v>156</v>
      </c>
      <c r="B39" s="7" t="s">
        <v>97</v>
      </c>
      <c r="C39" s="26">
        <v>966</v>
      </c>
      <c r="D39" s="1" t="s">
        <v>76</v>
      </c>
      <c r="E39" s="1" t="s">
        <v>130</v>
      </c>
      <c r="F39" s="105">
        <v>800</v>
      </c>
      <c r="G39" s="105"/>
      <c r="H39" s="25">
        <f>H40</f>
        <v>7.3</v>
      </c>
      <c r="I39">
        <v>2</v>
      </c>
      <c r="J39">
        <f>'ассигнов 3'!H39</f>
        <v>2259.5</v>
      </c>
    </row>
    <row r="40" spans="1:8" ht="12" hidden="1">
      <c r="A40" s="8"/>
      <c r="B40" s="110" t="s">
        <v>14</v>
      </c>
      <c r="C40" s="26">
        <v>966</v>
      </c>
      <c r="D40" s="1" t="s">
        <v>76</v>
      </c>
      <c r="E40" s="8" t="s">
        <v>130</v>
      </c>
      <c r="F40" s="22">
        <v>850</v>
      </c>
      <c r="G40" s="22"/>
      <c r="H40" s="25">
        <f>'ассигнов 3'!H41</f>
        <v>7.3</v>
      </c>
    </row>
    <row r="41" spans="1:8" ht="42" thickBot="1">
      <c r="A41" s="147" t="s">
        <v>158</v>
      </c>
      <c r="B41" s="352" t="s">
        <v>459</v>
      </c>
      <c r="C41" s="149">
        <v>966</v>
      </c>
      <c r="D41" s="150" t="s">
        <v>76</v>
      </c>
      <c r="E41" s="150" t="s">
        <v>161</v>
      </c>
      <c r="F41" s="149"/>
      <c r="G41" s="149"/>
      <c r="H41" s="151">
        <f>H42</f>
        <v>6.9</v>
      </c>
    </row>
    <row r="42" spans="1:8" ht="21" thickBot="1">
      <c r="A42" s="59" t="s">
        <v>159</v>
      </c>
      <c r="B42" s="112" t="s">
        <v>24</v>
      </c>
      <c r="C42" s="44">
        <v>966</v>
      </c>
      <c r="D42" s="45" t="s">
        <v>76</v>
      </c>
      <c r="E42" s="59" t="s">
        <v>161</v>
      </c>
      <c r="F42" s="44">
        <v>200</v>
      </c>
      <c r="G42" s="44"/>
      <c r="H42" s="54">
        <f>H43</f>
        <v>6.9</v>
      </c>
    </row>
    <row r="43" spans="1:8" ht="21" hidden="1" thickBot="1">
      <c r="A43" s="1"/>
      <c r="B43" s="5" t="s">
        <v>96</v>
      </c>
      <c r="C43" s="105">
        <v>966</v>
      </c>
      <c r="D43" s="104" t="s">
        <v>76</v>
      </c>
      <c r="E43" s="1" t="s">
        <v>161</v>
      </c>
      <c r="F43" s="105">
        <v>240</v>
      </c>
      <c r="G43" s="105"/>
      <c r="H43" s="25">
        <f>'ассигнов 3'!H44</f>
        <v>6.9</v>
      </c>
    </row>
    <row r="44" spans="1:13" ht="43.5" customHeight="1" thickBot="1">
      <c r="A44" s="39" t="s">
        <v>87</v>
      </c>
      <c r="B44" s="351" t="s">
        <v>458</v>
      </c>
      <c r="C44" s="41"/>
      <c r="D44" s="42" t="s">
        <v>76</v>
      </c>
      <c r="E44" s="42" t="s">
        <v>162</v>
      </c>
      <c r="F44" s="41"/>
      <c r="G44" s="41"/>
      <c r="H44" s="63">
        <f>H45+H47</f>
        <v>4144.2</v>
      </c>
      <c r="M44">
        <f>'ассигнов 3'!H43</f>
        <v>6.9</v>
      </c>
    </row>
    <row r="45" spans="1:9" ht="42">
      <c r="A45" s="8" t="s">
        <v>88</v>
      </c>
      <c r="B45" s="9" t="s">
        <v>93</v>
      </c>
      <c r="C45" s="28">
        <v>966</v>
      </c>
      <c r="D45" s="8" t="s">
        <v>76</v>
      </c>
      <c r="E45" s="8" t="s">
        <v>162</v>
      </c>
      <c r="F45" s="28">
        <v>100</v>
      </c>
      <c r="G45" s="28"/>
      <c r="H45" s="24">
        <f>H46</f>
        <v>3933</v>
      </c>
      <c r="I45" t="s">
        <v>173</v>
      </c>
    </row>
    <row r="46" spans="1:8" ht="21" hidden="1">
      <c r="A46" s="16"/>
      <c r="B46" s="19" t="s">
        <v>6</v>
      </c>
      <c r="C46" s="26">
        <v>966</v>
      </c>
      <c r="D46" s="8" t="s">
        <v>76</v>
      </c>
      <c r="E46" s="8" t="s">
        <v>162</v>
      </c>
      <c r="F46" s="26">
        <v>120</v>
      </c>
      <c r="G46" s="26"/>
      <c r="H46" s="25">
        <f>'ассигнов 3'!H47</f>
        <v>3933</v>
      </c>
    </row>
    <row r="47" spans="1:9" ht="21" thickBot="1">
      <c r="A47" s="8" t="s">
        <v>160</v>
      </c>
      <c r="B47" s="106" t="s">
        <v>24</v>
      </c>
      <c r="C47" s="26">
        <v>966</v>
      </c>
      <c r="D47" s="1" t="s">
        <v>76</v>
      </c>
      <c r="E47" s="8" t="s">
        <v>162</v>
      </c>
      <c r="F47" s="26">
        <v>200</v>
      </c>
      <c r="G47" s="26"/>
      <c r="H47" s="25">
        <f>H48</f>
        <v>211.2</v>
      </c>
      <c r="I47" t="s">
        <v>173</v>
      </c>
    </row>
    <row r="48" spans="1:8" ht="21" hidden="1" thickBot="1">
      <c r="A48" s="8"/>
      <c r="B48" s="5" t="s">
        <v>96</v>
      </c>
      <c r="C48" s="26">
        <v>966</v>
      </c>
      <c r="D48" s="1" t="s">
        <v>76</v>
      </c>
      <c r="E48" s="8" t="s">
        <v>162</v>
      </c>
      <c r="F48" s="26">
        <v>240</v>
      </c>
      <c r="G48" s="26"/>
      <c r="H48" s="25">
        <f>'ассигнов 3'!H49</f>
        <v>211.2</v>
      </c>
    </row>
    <row r="49" spans="1:8" ht="12.75" thickBot="1">
      <c r="A49" s="69" t="s">
        <v>25</v>
      </c>
      <c r="B49" s="70" t="s">
        <v>26</v>
      </c>
      <c r="C49" s="71">
        <v>966</v>
      </c>
      <c r="D49" s="72" t="s">
        <v>77</v>
      </c>
      <c r="E49" s="72"/>
      <c r="F49" s="71"/>
      <c r="G49" s="71"/>
      <c r="H49" s="73">
        <f>H50</f>
        <v>50</v>
      </c>
    </row>
    <row r="50" spans="1:8" ht="12.75" thickBot="1">
      <c r="A50" s="39" t="s">
        <v>86</v>
      </c>
      <c r="B50" s="74" t="s">
        <v>27</v>
      </c>
      <c r="C50" s="41">
        <v>966</v>
      </c>
      <c r="D50" s="42" t="s">
        <v>77</v>
      </c>
      <c r="E50" s="42" t="s">
        <v>131</v>
      </c>
      <c r="F50" s="41"/>
      <c r="G50" s="41"/>
      <c r="H50" s="63">
        <f>H51</f>
        <v>50</v>
      </c>
    </row>
    <row r="51" spans="1:8" ht="12.75" thickBot="1">
      <c r="A51" s="15" t="s">
        <v>28</v>
      </c>
      <c r="B51" s="33" t="s">
        <v>97</v>
      </c>
      <c r="C51" s="21">
        <v>966</v>
      </c>
      <c r="D51" s="15" t="s">
        <v>77</v>
      </c>
      <c r="E51" s="58" t="s">
        <v>131</v>
      </c>
      <c r="F51" s="21">
        <v>800</v>
      </c>
      <c r="G51" s="21"/>
      <c r="H51" s="24">
        <f>'ассигнов 3'!H52</f>
        <v>50</v>
      </c>
    </row>
    <row r="52" spans="1:8" ht="12.75" hidden="1" thickBot="1">
      <c r="A52" s="16"/>
      <c r="B52" s="5" t="s">
        <v>29</v>
      </c>
      <c r="C52" s="22">
        <v>966</v>
      </c>
      <c r="D52" s="16" t="s">
        <v>77</v>
      </c>
      <c r="E52" s="1" t="s">
        <v>131</v>
      </c>
      <c r="F52" s="22">
        <v>870</v>
      </c>
      <c r="G52" s="22"/>
      <c r="H52" s="25">
        <f>H53</f>
        <v>290</v>
      </c>
    </row>
    <row r="53" spans="1:8" ht="12.75" hidden="1" thickBot="1">
      <c r="A53" s="107"/>
      <c r="B53" s="110" t="s">
        <v>146</v>
      </c>
      <c r="C53" s="26">
        <v>966</v>
      </c>
      <c r="D53" s="16" t="s">
        <v>77</v>
      </c>
      <c r="E53" s="102" t="s">
        <v>131</v>
      </c>
      <c r="F53" s="22">
        <v>870</v>
      </c>
      <c r="G53" s="44">
        <v>290</v>
      </c>
      <c r="H53" s="108">
        <f>100+190</f>
        <v>290</v>
      </c>
    </row>
    <row r="54" spans="1:8" ht="12.75" thickBot="1">
      <c r="A54" s="69" t="s">
        <v>30</v>
      </c>
      <c r="B54" s="70" t="s">
        <v>13</v>
      </c>
      <c r="C54" s="71">
        <v>966</v>
      </c>
      <c r="D54" s="72" t="s">
        <v>75</v>
      </c>
      <c r="E54" s="72"/>
      <c r="F54" s="71"/>
      <c r="G54" s="71"/>
      <c r="H54" s="73">
        <f>H55+H60+H62+H64+H66+H68</f>
        <v>4542.16</v>
      </c>
    </row>
    <row r="55" spans="1:8" ht="31.5" thickBot="1">
      <c r="A55" s="39" t="s">
        <v>31</v>
      </c>
      <c r="B55" s="40" t="s">
        <v>101</v>
      </c>
      <c r="C55" s="41">
        <v>966</v>
      </c>
      <c r="D55" s="42" t="s">
        <v>75</v>
      </c>
      <c r="E55" s="42" t="s">
        <v>367</v>
      </c>
      <c r="F55" s="41"/>
      <c r="G55" s="41"/>
      <c r="H55" s="63">
        <f>H57</f>
        <v>295.36</v>
      </c>
    </row>
    <row r="56" spans="1:8" ht="21" thickBot="1">
      <c r="A56" s="15" t="s">
        <v>32</v>
      </c>
      <c r="B56" s="32" t="s">
        <v>24</v>
      </c>
      <c r="C56" s="21">
        <v>966</v>
      </c>
      <c r="D56" s="15" t="s">
        <v>75</v>
      </c>
      <c r="E56" s="58" t="s">
        <v>367</v>
      </c>
      <c r="F56" s="21">
        <v>200</v>
      </c>
      <c r="G56" s="21"/>
      <c r="H56" s="24">
        <f>H57</f>
        <v>295.36</v>
      </c>
    </row>
    <row r="57" spans="1:8" ht="21" hidden="1">
      <c r="A57" s="15"/>
      <c r="B57" s="5" t="s">
        <v>96</v>
      </c>
      <c r="C57" s="21">
        <v>966</v>
      </c>
      <c r="D57" s="15" t="s">
        <v>75</v>
      </c>
      <c r="E57" s="1" t="s">
        <v>132</v>
      </c>
      <c r="F57" s="21">
        <v>240</v>
      </c>
      <c r="G57" s="21"/>
      <c r="H57" s="24">
        <f>'ассигнов 3'!H57</f>
        <v>295.36</v>
      </c>
    </row>
    <row r="58" spans="1:8" ht="21" hidden="1">
      <c r="A58" s="15"/>
      <c r="B58" s="249" t="s">
        <v>143</v>
      </c>
      <c r="C58" s="250">
        <v>966</v>
      </c>
      <c r="D58" s="251" t="s">
        <v>75</v>
      </c>
      <c r="E58" s="252" t="s">
        <v>132</v>
      </c>
      <c r="F58" s="250">
        <v>244</v>
      </c>
      <c r="G58" s="250"/>
      <c r="H58" s="253">
        <f>H59</f>
        <v>295.4</v>
      </c>
    </row>
    <row r="59" spans="1:8" ht="12.75" hidden="1" thickBot="1">
      <c r="A59" s="45"/>
      <c r="B59" s="254" t="s">
        <v>148</v>
      </c>
      <c r="C59" s="255">
        <v>966</v>
      </c>
      <c r="D59" s="246" t="s">
        <v>75</v>
      </c>
      <c r="E59" s="256" t="s">
        <v>132</v>
      </c>
      <c r="F59" s="255">
        <v>244</v>
      </c>
      <c r="G59" s="255">
        <v>226</v>
      </c>
      <c r="H59" s="257">
        <v>295.4</v>
      </c>
    </row>
    <row r="60" spans="1:8" ht="52.5" thickBot="1">
      <c r="A60" s="39" t="s">
        <v>33</v>
      </c>
      <c r="B60" s="40" t="s">
        <v>102</v>
      </c>
      <c r="C60" s="41">
        <v>966</v>
      </c>
      <c r="D60" s="42" t="s">
        <v>75</v>
      </c>
      <c r="E60" s="42" t="s">
        <v>358</v>
      </c>
      <c r="F60" s="41"/>
      <c r="G60" s="41"/>
      <c r="H60" s="63">
        <f>H61</f>
        <v>50</v>
      </c>
    </row>
    <row r="61" spans="1:8" ht="21" thickBot="1">
      <c r="A61" s="15" t="s">
        <v>34</v>
      </c>
      <c r="B61" s="46" t="s">
        <v>24</v>
      </c>
      <c r="C61" s="28">
        <v>966</v>
      </c>
      <c r="D61" s="8" t="s">
        <v>75</v>
      </c>
      <c r="E61" s="59" t="s">
        <v>358</v>
      </c>
      <c r="F61" s="28">
        <v>200</v>
      </c>
      <c r="G61" s="28"/>
      <c r="H61" s="24">
        <f>'ассигнов 3'!H59</f>
        <v>50</v>
      </c>
    </row>
    <row r="62" spans="1:12" s="109" customFormat="1" ht="42" thickBot="1">
      <c r="A62" s="39" t="s">
        <v>35</v>
      </c>
      <c r="B62" s="40" t="s">
        <v>412</v>
      </c>
      <c r="C62" s="41">
        <v>966</v>
      </c>
      <c r="D62" s="42" t="s">
        <v>75</v>
      </c>
      <c r="E62" s="42" t="s">
        <v>413</v>
      </c>
      <c r="F62" s="41"/>
      <c r="G62" s="41"/>
      <c r="H62" s="63">
        <f>H63</f>
        <v>50</v>
      </c>
      <c r="I62" s="126"/>
      <c r="J62"/>
      <c r="K62"/>
      <c r="L62"/>
    </row>
    <row r="63" spans="1:12" s="109" customFormat="1" ht="21" thickBot="1">
      <c r="A63" s="15" t="s">
        <v>378</v>
      </c>
      <c r="B63" s="32" t="s">
        <v>24</v>
      </c>
      <c r="C63" s="21">
        <v>966</v>
      </c>
      <c r="D63" s="15" t="s">
        <v>75</v>
      </c>
      <c r="E63" s="111" t="s">
        <v>413</v>
      </c>
      <c r="F63" s="21">
        <v>200</v>
      </c>
      <c r="G63" s="21"/>
      <c r="H63" s="24">
        <f>'ассигнов 3'!H61</f>
        <v>50</v>
      </c>
      <c r="I63" s="126"/>
      <c r="J63"/>
      <c r="K63"/>
      <c r="L63"/>
    </row>
    <row r="64" spans="1:12" s="109" customFormat="1" ht="52.5" thickBot="1">
      <c r="A64" s="39" t="s">
        <v>411</v>
      </c>
      <c r="B64" s="40" t="s">
        <v>414</v>
      </c>
      <c r="C64" s="41">
        <v>966</v>
      </c>
      <c r="D64" s="42" t="s">
        <v>75</v>
      </c>
      <c r="E64" s="42" t="s">
        <v>415</v>
      </c>
      <c r="F64" s="41"/>
      <c r="G64" s="41"/>
      <c r="H64" s="63">
        <f>H65</f>
        <v>50</v>
      </c>
      <c r="I64" s="126"/>
      <c r="J64"/>
      <c r="K64"/>
      <c r="L64"/>
    </row>
    <row r="65" spans="1:12" s="109" customFormat="1" ht="21" thickBot="1">
      <c r="A65" s="15" t="s">
        <v>420</v>
      </c>
      <c r="B65" s="32" t="s">
        <v>24</v>
      </c>
      <c r="C65" s="21">
        <v>966</v>
      </c>
      <c r="D65" s="15" t="s">
        <v>75</v>
      </c>
      <c r="E65" s="111" t="s">
        <v>415</v>
      </c>
      <c r="F65" s="21">
        <v>200</v>
      </c>
      <c r="G65" s="21"/>
      <c r="H65" s="24">
        <f>'ассигнов 3'!H65</f>
        <v>50</v>
      </c>
      <c r="I65" s="126"/>
      <c r="J65"/>
      <c r="K65"/>
      <c r="L65"/>
    </row>
    <row r="66" spans="1:12" s="109" customFormat="1" ht="52.5">
      <c r="A66" s="64" t="s">
        <v>416</v>
      </c>
      <c r="B66" s="65" t="s">
        <v>417</v>
      </c>
      <c r="C66" s="66">
        <v>966</v>
      </c>
      <c r="D66" s="67" t="s">
        <v>75</v>
      </c>
      <c r="E66" s="67" t="s">
        <v>418</v>
      </c>
      <c r="F66" s="66"/>
      <c r="G66" s="66"/>
      <c r="H66" s="68">
        <f>H67</f>
        <v>50</v>
      </c>
      <c r="I66" s="126"/>
      <c r="J66"/>
      <c r="K66"/>
      <c r="L66"/>
    </row>
    <row r="67" spans="1:12" s="109" customFormat="1" ht="21" thickBot="1">
      <c r="A67" s="16" t="s">
        <v>419</v>
      </c>
      <c r="B67" s="34" t="s">
        <v>24</v>
      </c>
      <c r="C67" s="22">
        <v>966</v>
      </c>
      <c r="D67" s="16" t="s">
        <v>75</v>
      </c>
      <c r="E67" s="104" t="s">
        <v>418</v>
      </c>
      <c r="F67" s="22">
        <v>200</v>
      </c>
      <c r="G67" s="22"/>
      <c r="H67" s="25">
        <f>'ассигнов 3'!H67</f>
        <v>50</v>
      </c>
      <c r="I67" s="126"/>
      <c r="J67"/>
      <c r="K67"/>
      <c r="L67"/>
    </row>
    <row r="68" spans="1:8" ht="21" thickBot="1">
      <c r="A68" s="39" t="s">
        <v>36</v>
      </c>
      <c r="B68" s="88" t="s">
        <v>180</v>
      </c>
      <c r="C68" s="41">
        <v>966</v>
      </c>
      <c r="D68" s="42" t="s">
        <v>75</v>
      </c>
      <c r="E68" s="87" t="s">
        <v>175</v>
      </c>
      <c r="F68" s="41"/>
      <c r="G68" s="41"/>
      <c r="H68" s="63">
        <f>H69+H71</f>
        <v>4046.8</v>
      </c>
    </row>
    <row r="69" spans="1:12" ht="42">
      <c r="A69" s="45" t="s">
        <v>449</v>
      </c>
      <c r="B69" s="5" t="s">
        <v>93</v>
      </c>
      <c r="C69" s="44">
        <v>966</v>
      </c>
      <c r="D69" s="45" t="s">
        <v>75</v>
      </c>
      <c r="E69" s="1" t="s">
        <v>175</v>
      </c>
      <c r="F69" s="44">
        <v>100</v>
      </c>
      <c r="G69" s="44"/>
      <c r="H69" s="54">
        <f>H70</f>
        <v>3715.4</v>
      </c>
      <c r="L69" t="s">
        <v>423</v>
      </c>
    </row>
    <row r="70" spans="1:8" ht="12" hidden="1">
      <c r="A70" s="104"/>
      <c r="B70" s="43" t="s">
        <v>403</v>
      </c>
      <c r="C70" s="105">
        <v>966</v>
      </c>
      <c r="D70" s="104" t="s">
        <v>75</v>
      </c>
      <c r="E70" s="1" t="s">
        <v>175</v>
      </c>
      <c r="F70" s="105">
        <v>110</v>
      </c>
      <c r="G70" s="105"/>
      <c r="H70" s="25">
        <f>'ассигнов 3'!H71</f>
        <v>3715.4</v>
      </c>
    </row>
    <row r="71" spans="1:8" ht="21">
      <c r="A71" s="104" t="s">
        <v>450</v>
      </c>
      <c r="B71" s="34" t="s">
        <v>24</v>
      </c>
      <c r="C71" s="105">
        <v>966</v>
      </c>
      <c r="D71" s="104" t="s">
        <v>75</v>
      </c>
      <c r="E71" s="1" t="s">
        <v>175</v>
      </c>
      <c r="F71" s="105">
        <v>200</v>
      </c>
      <c r="G71" s="105"/>
      <c r="H71" s="25">
        <f>H72</f>
        <v>331.40000000000003</v>
      </c>
    </row>
    <row r="72" spans="1:8" ht="21" hidden="1">
      <c r="A72" s="15"/>
      <c r="B72" s="5" t="s">
        <v>96</v>
      </c>
      <c r="C72" s="21">
        <v>966</v>
      </c>
      <c r="D72" s="15" t="s">
        <v>75</v>
      </c>
      <c r="E72" s="1" t="s">
        <v>175</v>
      </c>
      <c r="F72" s="21">
        <v>240</v>
      </c>
      <c r="G72" s="21">
        <v>226</v>
      </c>
      <c r="H72" s="24">
        <f>'ассигнов 3'!H76</f>
        <v>331.40000000000003</v>
      </c>
    </row>
    <row r="73" spans="1:8" ht="21" thickBot="1">
      <c r="A73" s="131" t="s">
        <v>37</v>
      </c>
      <c r="B73" s="133" t="s">
        <v>38</v>
      </c>
      <c r="C73" s="134">
        <v>966</v>
      </c>
      <c r="D73" s="132" t="s">
        <v>78</v>
      </c>
      <c r="E73" s="132"/>
      <c r="F73" s="134"/>
      <c r="G73" s="134"/>
      <c r="H73" s="235">
        <f>H74</f>
        <v>25</v>
      </c>
    </row>
    <row r="74" spans="1:8" ht="21" thickBot="1">
      <c r="A74" s="69" t="s">
        <v>39</v>
      </c>
      <c r="B74" s="70" t="s">
        <v>40</v>
      </c>
      <c r="C74" s="71">
        <v>966</v>
      </c>
      <c r="D74" s="72" t="s">
        <v>79</v>
      </c>
      <c r="E74" s="72"/>
      <c r="F74" s="71"/>
      <c r="G74" s="71"/>
      <c r="H74" s="73">
        <f>H75</f>
        <v>25</v>
      </c>
    </row>
    <row r="75" spans="1:8" ht="63" thickBot="1">
      <c r="A75" s="39" t="s">
        <v>120</v>
      </c>
      <c r="B75" s="40" t="s">
        <v>121</v>
      </c>
      <c r="C75" s="41">
        <v>966</v>
      </c>
      <c r="D75" s="42" t="s">
        <v>79</v>
      </c>
      <c r="E75" s="42" t="s">
        <v>133</v>
      </c>
      <c r="F75" s="41"/>
      <c r="G75" s="41"/>
      <c r="H75" s="63">
        <f>H76</f>
        <v>25</v>
      </c>
    </row>
    <row r="76" spans="1:8" ht="21">
      <c r="A76" s="15" t="s">
        <v>122</v>
      </c>
      <c r="B76" s="32" t="s">
        <v>24</v>
      </c>
      <c r="C76" s="21">
        <v>966</v>
      </c>
      <c r="D76" s="15" t="s">
        <v>79</v>
      </c>
      <c r="E76" s="8" t="s">
        <v>133</v>
      </c>
      <c r="F76" s="21">
        <v>200</v>
      </c>
      <c r="G76" s="21"/>
      <c r="H76" s="24">
        <f>H77</f>
        <v>25</v>
      </c>
    </row>
    <row r="77" spans="1:8" ht="21" hidden="1">
      <c r="A77" s="15"/>
      <c r="B77" s="5" t="s">
        <v>96</v>
      </c>
      <c r="C77" s="21">
        <v>966</v>
      </c>
      <c r="D77" s="15" t="s">
        <v>79</v>
      </c>
      <c r="E77" s="8" t="s">
        <v>133</v>
      </c>
      <c r="F77" s="21">
        <v>240</v>
      </c>
      <c r="G77" s="21"/>
      <c r="H77" s="24">
        <v>25</v>
      </c>
    </row>
    <row r="78" spans="1:12" s="109" customFormat="1" ht="36" customHeight="1" thickBot="1">
      <c r="A78" s="131" t="s">
        <v>272</v>
      </c>
      <c r="B78" s="133" t="s">
        <v>372</v>
      </c>
      <c r="C78" s="134">
        <v>966</v>
      </c>
      <c r="D78" s="132" t="s">
        <v>373</v>
      </c>
      <c r="E78" s="132"/>
      <c r="F78" s="134"/>
      <c r="G78" s="134"/>
      <c r="H78" s="235">
        <f>H79+H83</f>
        <v>120</v>
      </c>
      <c r="I78" s="126"/>
      <c r="J78"/>
      <c r="K78"/>
      <c r="L78"/>
    </row>
    <row r="79" spans="1:9" ht="12.75" thickBot="1">
      <c r="A79" s="69" t="s">
        <v>110</v>
      </c>
      <c r="B79" s="70" t="s">
        <v>374</v>
      </c>
      <c r="C79" s="71">
        <v>966</v>
      </c>
      <c r="D79" s="72" t="s">
        <v>370</v>
      </c>
      <c r="E79" s="72"/>
      <c r="F79" s="71"/>
      <c r="G79" s="71"/>
      <c r="H79" s="73">
        <f>H80</f>
        <v>70</v>
      </c>
      <c r="I79" s="126"/>
    </row>
    <row r="80" spans="1:9" ht="81" customHeight="1" thickBot="1">
      <c r="A80" s="39" t="s">
        <v>111</v>
      </c>
      <c r="B80" s="245" t="s">
        <v>369</v>
      </c>
      <c r="C80" s="41">
        <v>966</v>
      </c>
      <c r="D80" s="42" t="s">
        <v>370</v>
      </c>
      <c r="E80" s="259" t="s">
        <v>408</v>
      </c>
      <c r="F80" s="41"/>
      <c r="G80" s="41"/>
      <c r="H80" s="63">
        <f>H81</f>
        <v>70</v>
      </c>
      <c r="I80" s="126"/>
    </row>
    <row r="81" spans="1:9" ht="21" thickBot="1">
      <c r="A81" s="15" t="s">
        <v>112</v>
      </c>
      <c r="B81" s="32" t="s">
        <v>24</v>
      </c>
      <c r="C81" s="21">
        <v>966</v>
      </c>
      <c r="D81" s="15" t="s">
        <v>370</v>
      </c>
      <c r="E81" s="8" t="s">
        <v>408</v>
      </c>
      <c r="F81" s="21">
        <v>800</v>
      </c>
      <c r="G81" s="21"/>
      <c r="H81" s="24">
        <f>H82</f>
        <v>70</v>
      </c>
      <c r="I81" s="126"/>
    </row>
    <row r="82" spans="1:9" ht="21" hidden="1" thickBot="1">
      <c r="A82" s="15"/>
      <c r="B82" s="5" t="s">
        <v>96</v>
      </c>
      <c r="C82" s="21">
        <v>966</v>
      </c>
      <c r="D82" s="15" t="s">
        <v>370</v>
      </c>
      <c r="E82" s="8"/>
      <c r="F82" s="21">
        <v>814</v>
      </c>
      <c r="G82" s="21"/>
      <c r="H82" s="24">
        <f>'ассигнов 3'!H86</f>
        <v>70</v>
      </c>
      <c r="I82" s="126"/>
    </row>
    <row r="83" spans="1:9" ht="12.75" thickBot="1">
      <c r="A83" s="69" t="s">
        <v>379</v>
      </c>
      <c r="B83" s="70" t="s">
        <v>375</v>
      </c>
      <c r="C83" s="71">
        <v>966</v>
      </c>
      <c r="D83" s="72" t="s">
        <v>371</v>
      </c>
      <c r="E83" s="72"/>
      <c r="F83" s="71"/>
      <c r="G83" s="71"/>
      <c r="H83" s="73">
        <f>H84</f>
        <v>50</v>
      </c>
      <c r="I83" s="126"/>
    </row>
    <row r="84" spans="1:9" ht="81" customHeight="1" thickBot="1">
      <c r="A84" s="39" t="s">
        <v>380</v>
      </c>
      <c r="B84" s="40" t="s">
        <v>123</v>
      </c>
      <c r="C84" s="41">
        <v>966</v>
      </c>
      <c r="D84" s="42" t="s">
        <v>371</v>
      </c>
      <c r="E84" s="42" t="s">
        <v>359</v>
      </c>
      <c r="F84" s="41"/>
      <c r="G84" s="41"/>
      <c r="H84" s="63">
        <f>H85</f>
        <v>50</v>
      </c>
      <c r="I84" s="126"/>
    </row>
    <row r="85" spans="1:9" ht="21" thickBot="1">
      <c r="A85" s="15" t="s">
        <v>381</v>
      </c>
      <c r="B85" s="32" t="s">
        <v>24</v>
      </c>
      <c r="C85" s="21">
        <v>966</v>
      </c>
      <c r="D85" s="15" t="s">
        <v>371</v>
      </c>
      <c r="E85" s="45" t="s">
        <v>359</v>
      </c>
      <c r="F85" s="21">
        <v>200</v>
      </c>
      <c r="G85" s="21"/>
      <c r="H85" s="24">
        <f>H86</f>
        <v>50</v>
      </c>
      <c r="I85" s="126"/>
    </row>
    <row r="86" spans="1:9" ht="21" hidden="1" thickBot="1">
      <c r="A86" s="15"/>
      <c r="B86" s="5" t="s">
        <v>96</v>
      </c>
      <c r="C86" s="21">
        <v>966</v>
      </c>
      <c r="D86" s="15" t="s">
        <v>371</v>
      </c>
      <c r="E86" s="104" t="s">
        <v>359</v>
      </c>
      <c r="F86" s="21">
        <v>240</v>
      </c>
      <c r="G86" s="21"/>
      <c r="H86" s="24">
        <f>'ассигнов 3'!H90</f>
        <v>50</v>
      </c>
      <c r="I86" s="126"/>
    </row>
    <row r="87" spans="1:8" ht="12.75" thickBot="1">
      <c r="A87" s="75" t="s">
        <v>109</v>
      </c>
      <c r="B87" s="76" t="s">
        <v>41</v>
      </c>
      <c r="C87" s="77">
        <v>966</v>
      </c>
      <c r="D87" s="78" t="s">
        <v>80</v>
      </c>
      <c r="E87" s="78"/>
      <c r="F87" s="77"/>
      <c r="G87" s="77"/>
      <c r="H87" s="79">
        <f>H88</f>
        <v>54121.4</v>
      </c>
    </row>
    <row r="88" spans="1:8" ht="12.75" thickBot="1">
      <c r="A88" s="69" t="s">
        <v>124</v>
      </c>
      <c r="B88" s="70" t="s">
        <v>42</v>
      </c>
      <c r="C88" s="71">
        <v>966</v>
      </c>
      <c r="D88" s="72" t="s">
        <v>81</v>
      </c>
      <c r="E88" s="72"/>
      <c r="F88" s="71"/>
      <c r="G88" s="71"/>
      <c r="H88" s="73">
        <f>H89+H91+H94+H100</f>
        <v>54121.4</v>
      </c>
    </row>
    <row r="89" spans="1:10" ht="42" thickBot="1">
      <c r="A89" s="39" t="s">
        <v>43</v>
      </c>
      <c r="B89" s="40" t="s">
        <v>106</v>
      </c>
      <c r="C89" s="41">
        <v>966</v>
      </c>
      <c r="D89" s="42" t="s">
        <v>81</v>
      </c>
      <c r="E89" s="42" t="s">
        <v>360</v>
      </c>
      <c r="F89" s="41"/>
      <c r="G89" s="41"/>
      <c r="H89" s="63">
        <f>H90</f>
        <v>13328.9</v>
      </c>
      <c r="J89" s="239"/>
    </row>
    <row r="90" spans="1:10" ht="21" thickBot="1">
      <c r="A90" s="15" t="s">
        <v>44</v>
      </c>
      <c r="B90" s="49" t="s">
        <v>24</v>
      </c>
      <c r="C90" s="50">
        <v>966</v>
      </c>
      <c r="D90" s="51" t="s">
        <v>81</v>
      </c>
      <c r="E90" s="55" t="s">
        <v>360</v>
      </c>
      <c r="F90" s="50">
        <v>200</v>
      </c>
      <c r="G90" s="50"/>
      <c r="H90" s="52">
        <f>'ассигнов 3'!H94</f>
        <v>13328.9</v>
      </c>
      <c r="I90" t="s">
        <v>173</v>
      </c>
      <c r="J90" s="239"/>
    </row>
    <row r="91" spans="1:10" ht="31.5" thickBot="1">
      <c r="A91" s="39" t="s">
        <v>319</v>
      </c>
      <c r="B91" s="40" t="s">
        <v>107</v>
      </c>
      <c r="C91" s="41">
        <v>966</v>
      </c>
      <c r="D91" s="42" t="s">
        <v>81</v>
      </c>
      <c r="E91" s="42" t="s">
        <v>361</v>
      </c>
      <c r="F91" s="41"/>
      <c r="G91" s="41"/>
      <c r="H91" s="63">
        <f>H92</f>
        <v>6175.4</v>
      </c>
      <c r="J91" s="239"/>
    </row>
    <row r="92" spans="1:10" ht="21" thickBot="1">
      <c r="A92" s="15" t="s">
        <v>382</v>
      </c>
      <c r="B92" s="32" t="s">
        <v>24</v>
      </c>
      <c r="C92" s="21">
        <v>966</v>
      </c>
      <c r="D92" s="15" t="s">
        <v>81</v>
      </c>
      <c r="E92" s="8" t="s">
        <v>361</v>
      </c>
      <c r="F92" s="21">
        <v>200</v>
      </c>
      <c r="G92" s="21"/>
      <c r="H92" s="24">
        <f>H93</f>
        <v>6175.4</v>
      </c>
      <c r="I92" t="s">
        <v>173</v>
      </c>
      <c r="J92" s="239"/>
    </row>
    <row r="93" spans="1:10" ht="21" hidden="1" thickBot="1">
      <c r="A93" s="15"/>
      <c r="B93" s="5" t="s">
        <v>96</v>
      </c>
      <c r="C93" s="21">
        <v>966</v>
      </c>
      <c r="D93" s="15" t="s">
        <v>81</v>
      </c>
      <c r="E93" s="8" t="s">
        <v>134</v>
      </c>
      <c r="F93" s="21">
        <v>240</v>
      </c>
      <c r="G93" s="21"/>
      <c r="H93" s="24">
        <f>'ассигнов 3'!H99</f>
        <v>6175.4</v>
      </c>
      <c r="J93" s="239"/>
    </row>
    <row r="94" spans="1:10" ht="31.5" thickBot="1">
      <c r="A94" s="39" t="s">
        <v>383</v>
      </c>
      <c r="B94" s="40" t="s">
        <v>108</v>
      </c>
      <c r="C94" s="41">
        <v>966</v>
      </c>
      <c r="D94" s="42" t="s">
        <v>81</v>
      </c>
      <c r="E94" s="42" t="s">
        <v>362</v>
      </c>
      <c r="F94" s="41"/>
      <c r="G94" s="41"/>
      <c r="H94" s="63">
        <f>H95</f>
        <v>20061.3</v>
      </c>
      <c r="J94" s="239"/>
    </row>
    <row r="95" spans="1:9" ht="21">
      <c r="A95" s="15" t="s">
        <v>384</v>
      </c>
      <c r="B95" s="53" t="s">
        <v>24</v>
      </c>
      <c r="C95" s="21">
        <v>966</v>
      </c>
      <c r="D95" s="15" t="s">
        <v>81</v>
      </c>
      <c r="E95" s="8" t="s">
        <v>362</v>
      </c>
      <c r="F95" s="21">
        <v>200</v>
      </c>
      <c r="G95" s="21"/>
      <c r="H95" s="24">
        <f>H96</f>
        <v>20061.3</v>
      </c>
      <c r="I95" t="s">
        <v>173</v>
      </c>
    </row>
    <row r="96" spans="1:8" ht="21" hidden="1" thickBot="1">
      <c r="A96" s="15"/>
      <c r="B96" s="5" t="s">
        <v>96</v>
      </c>
      <c r="C96" s="21">
        <v>966</v>
      </c>
      <c r="D96" s="15" t="s">
        <v>81</v>
      </c>
      <c r="E96" s="8" t="s">
        <v>135</v>
      </c>
      <c r="F96" s="21">
        <v>240</v>
      </c>
      <c r="G96" s="21"/>
      <c r="H96" s="24">
        <f>'ассигнов 3'!H103</f>
        <v>20061.3</v>
      </c>
    </row>
    <row r="97" spans="1:8" ht="21" hidden="1">
      <c r="A97" s="1"/>
      <c r="B97" s="5" t="s">
        <v>96</v>
      </c>
      <c r="C97" s="105">
        <v>966</v>
      </c>
      <c r="D97" s="104" t="s">
        <v>81</v>
      </c>
      <c r="E97" s="1" t="s">
        <v>141</v>
      </c>
      <c r="F97" s="105">
        <v>240</v>
      </c>
      <c r="G97" s="105"/>
      <c r="H97" s="25" t="e">
        <f>H98</f>
        <v>#REF!</v>
      </c>
    </row>
    <row r="98" spans="1:8" ht="21" hidden="1">
      <c r="A98" s="1"/>
      <c r="B98" s="34" t="s">
        <v>143</v>
      </c>
      <c r="C98" s="105">
        <v>966</v>
      </c>
      <c r="D98" s="104" t="s">
        <v>81</v>
      </c>
      <c r="E98" s="1" t="s">
        <v>141</v>
      </c>
      <c r="F98" s="105">
        <v>244</v>
      </c>
      <c r="G98" s="105"/>
      <c r="H98" s="25" t="e">
        <f>H99</f>
        <v>#REF!</v>
      </c>
    </row>
    <row r="99" spans="1:8" ht="12" hidden="1">
      <c r="A99" s="60"/>
      <c r="B99" s="6" t="s">
        <v>151</v>
      </c>
      <c r="C99" s="48">
        <v>966</v>
      </c>
      <c r="D99" s="47" t="s">
        <v>81</v>
      </c>
      <c r="E99" s="60" t="s">
        <v>141</v>
      </c>
      <c r="F99" s="48">
        <v>244</v>
      </c>
      <c r="G99" s="48">
        <v>310</v>
      </c>
      <c r="H99" s="27" t="e">
        <f>'ассигнов 3'!#REF!</f>
        <v>#REF!</v>
      </c>
    </row>
    <row r="100" spans="1:8" ht="21">
      <c r="A100" s="219" t="s">
        <v>385</v>
      </c>
      <c r="B100" s="88" t="s">
        <v>179</v>
      </c>
      <c r="C100" s="89">
        <v>966</v>
      </c>
      <c r="D100" s="87" t="s">
        <v>81</v>
      </c>
      <c r="E100" s="87" t="s">
        <v>363</v>
      </c>
      <c r="F100" s="89"/>
      <c r="G100" s="89"/>
      <c r="H100" s="90">
        <f>H101+H102+H103</f>
        <v>14555.800000000001</v>
      </c>
    </row>
    <row r="101" spans="1:8" ht="42">
      <c r="A101" s="1" t="s">
        <v>451</v>
      </c>
      <c r="B101" s="5" t="s">
        <v>93</v>
      </c>
      <c r="C101" s="105">
        <v>966</v>
      </c>
      <c r="D101" s="104" t="s">
        <v>81</v>
      </c>
      <c r="E101" s="1" t="s">
        <v>363</v>
      </c>
      <c r="F101" s="105">
        <v>100</v>
      </c>
      <c r="G101" s="105"/>
      <c r="H101" s="25">
        <f>'ассигнов 3'!H105</f>
        <v>11882.7</v>
      </c>
    </row>
    <row r="102" spans="1:8" ht="21">
      <c r="A102" s="1" t="s">
        <v>424</v>
      </c>
      <c r="B102" s="5" t="s">
        <v>24</v>
      </c>
      <c r="C102" s="105">
        <v>966</v>
      </c>
      <c r="D102" s="16" t="s">
        <v>81</v>
      </c>
      <c r="E102" s="1" t="s">
        <v>363</v>
      </c>
      <c r="F102" s="22">
        <v>200</v>
      </c>
      <c r="G102" s="105"/>
      <c r="H102" s="25">
        <f>'ассигнов 3'!H107</f>
        <v>2671.1</v>
      </c>
    </row>
    <row r="103" spans="1:8" ht="12">
      <c r="A103" s="16" t="s">
        <v>425</v>
      </c>
      <c r="B103" s="5" t="s">
        <v>97</v>
      </c>
      <c r="C103" s="22">
        <v>966</v>
      </c>
      <c r="D103" s="16" t="s">
        <v>81</v>
      </c>
      <c r="E103" s="1" t="s">
        <v>363</v>
      </c>
      <c r="F103" s="22">
        <v>800</v>
      </c>
      <c r="G103" s="22"/>
      <c r="H103" s="25">
        <f>'ассигнов 3'!H109</f>
        <v>2</v>
      </c>
    </row>
    <row r="104" spans="1:8" ht="12">
      <c r="A104" s="91" t="s">
        <v>113</v>
      </c>
      <c r="B104" s="92" t="s">
        <v>45</v>
      </c>
      <c r="C104" s="93">
        <v>700</v>
      </c>
      <c r="D104" s="199"/>
      <c r="E104" s="199"/>
      <c r="F104" s="200"/>
      <c r="G104" s="200"/>
      <c r="H104" s="238">
        <f>H105</f>
        <v>400</v>
      </c>
    </row>
    <row r="105" spans="1:8" ht="12.75" thickBot="1">
      <c r="A105" s="195" t="s">
        <v>46</v>
      </c>
      <c r="B105" s="196" t="s">
        <v>47</v>
      </c>
      <c r="C105" s="197">
        <v>966</v>
      </c>
      <c r="D105" s="198" t="s">
        <v>83</v>
      </c>
      <c r="E105" s="198"/>
      <c r="F105" s="197"/>
      <c r="G105" s="197"/>
      <c r="H105" s="244">
        <f>H106</f>
        <v>400</v>
      </c>
    </row>
    <row r="106" spans="1:8" ht="63" thickBot="1">
      <c r="A106" s="39" t="s">
        <v>48</v>
      </c>
      <c r="B106" s="40" t="s">
        <v>100</v>
      </c>
      <c r="C106" s="41">
        <v>966</v>
      </c>
      <c r="D106" s="42" t="s">
        <v>83</v>
      </c>
      <c r="E106" s="42" t="s">
        <v>364</v>
      </c>
      <c r="F106" s="41"/>
      <c r="G106" s="41"/>
      <c r="H106" s="63">
        <f>H107</f>
        <v>400</v>
      </c>
    </row>
    <row r="107" spans="1:8" ht="21" thickBot="1">
      <c r="A107" s="15" t="s">
        <v>49</v>
      </c>
      <c r="B107" s="53" t="s">
        <v>24</v>
      </c>
      <c r="C107" s="21">
        <v>966</v>
      </c>
      <c r="D107" s="15" t="s">
        <v>83</v>
      </c>
      <c r="E107" s="8" t="s">
        <v>364</v>
      </c>
      <c r="F107" s="21">
        <v>200</v>
      </c>
      <c r="G107" s="21"/>
      <c r="H107" s="24">
        <f>'ассигнов 3'!H114</f>
        <v>400</v>
      </c>
    </row>
    <row r="108" spans="1:8" ht="21" hidden="1" thickBot="1">
      <c r="A108" s="15"/>
      <c r="B108" s="5" t="s">
        <v>96</v>
      </c>
      <c r="C108" s="21">
        <v>966</v>
      </c>
      <c r="D108" s="15" t="s">
        <v>83</v>
      </c>
      <c r="E108" s="8" t="s">
        <v>136</v>
      </c>
      <c r="F108" s="21">
        <v>240</v>
      </c>
      <c r="G108" s="21"/>
      <c r="H108" s="24">
        <f>'ассигнов 3'!H115</f>
        <v>400</v>
      </c>
    </row>
    <row r="109" spans="1:8" ht="21" thickBot="1">
      <c r="A109" s="39" t="s">
        <v>114</v>
      </c>
      <c r="B109" s="40" t="s">
        <v>405</v>
      </c>
      <c r="C109" s="41">
        <v>966</v>
      </c>
      <c r="D109" s="42" t="s">
        <v>410</v>
      </c>
      <c r="E109" s="42" t="s">
        <v>409</v>
      </c>
      <c r="F109" s="41"/>
      <c r="G109" s="41"/>
      <c r="H109" s="63">
        <f>H110</f>
        <v>540</v>
      </c>
    </row>
    <row r="110" spans="1:8" ht="21" thickBot="1">
      <c r="A110" s="15" t="s">
        <v>115</v>
      </c>
      <c r="B110" s="32" t="s">
        <v>24</v>
      </c>
      <c r="C110" s="21">
        <v>966</v>
      </c>
      <c r="D110" s="15" t="s">
        <v>410</v>
      </c>
      <c r="E110" s="258" t="s">
        <v>409</v>
      </c>
      <c r="F110" s="21">
        <v>200</v>
      </c>
      <c r="G110" s="21"/>
      <c r="H110" s="24">
        <f>'ассигнов 3'!H118</f>
        <v>540</v>
      </c>
    </row>
    <row r="111" spans="1:8" ht="12.75" thickBot="1">
      <c r="A111" s="75" t="s">
        <v>116</v>
      </c>
      <c r="B111" s="76" t="s">
        <v>50</v>
      </c>
      <c r="C111" s="77">
        <v>966</v>
      </c>
      <c r="D111" s="78" t="s">
        <v>84</v>
      </c>
      <c r="E111" s="78"/>
      <c r="F111" s="77"/>
      <c r="G111" s="77"/>
      <c r="H111" s="79">
        <f>H112</f>
        <v>5505</v>
      </c>
    </row>
    <row r="112" spans="1:8" ht="12.75" thickBot="1">
      <c r="A112" s="69" t="s">
        <v>51</v>
      </c>
      <c r="B112" s="70" t="s">
        <v>52</v>
      </c>
      <c r="C112" s="71">
        <v>966</v>
      </c>
      <c r="D112" s="72" t="s">
        <v>85</v>
      </c>
      <c r="E112" s="72"/>
      <c r="F112" s="71"/>
      <c r="G112" s="71"/>
      <c r="H112" s="73">
        <f>H113+H109+H119+H121</f>
        <v>5505</v>
      </c>
    </row>
    <row r="113" spans="1:10" ht="31.5" thickBot="1">
      <c r="A113" s="39" t="s">
        <v>53</v>
      </c>
      <c r="B113" s="40" t="s">
        <v>103</v>
      </c>
      <c r="C113" s="41">
        <v>966</v>
      </c>
      <c r="D113" s="42" t="s">
        <v>85</v>
      </c>
      <c r="E113" s="42" t="s">
        <v>365</v>
      </c>
      <c r="F113" s="41"/>
      <c r="G113" s="41"/>
      <c r="H113" s="63">
        <f>H114</f>
        <v>4665</v>
      </c>
      <c r="J113" s="239"/>
    </row>
    <row r="114" spans="1:9" ht="21" thickBot="1">
      <c r="A114" s="15" t="s">
        <v>387</v>
      </c>
      <c r="B114" s="32" t="s">
        <v>24</v>
      </c>
      <c r="C114" s="21">
        <v>966</v>
      </c>
      <c r="D114" s="15" t="s">
        <v>85</v>
      </c>
      <c r="E114" s="8" t="s">
        <v>365</v>
      </c>
      <c r="F114" s="21">
        <v>200</v>
      </c>
      <c r="G114" s="21"/>
      <c r="H114" s="24">
        <f>'ассигнов 3'!H122</f>
        <v>4665</v>
      </c>
      <c r="I114" t="s">
        <v>173</v>
      </c>
    </row>
    <row r="115" spans="1:8" ht="21" hidden="1" thickBot="1">
      <c r="A115" s="15"/>
      <c r="B115" s="5" t="s">
        <v>96</v>
      </c>
      <c r="C115" s="21">
        <v>966</v>
      </c>
      <c r="D115" s="15" t="s">
        <v>85</v>
      </c>
      <c r="E115" s="8" t="s">
        <v>137</v>
      </c>
      <c r="F115" s="21">
        <v>240</v>
      </c>
      <c r="G115" s="21"/>
      <c r="H115" s="24">
        <f>H116</f>
        <v>9453.699999999999</v>
      </c>
    </row>
    <row r="116" spans="1:8" ht="21" hidden="1" thickBot="1">
      <c r="A116" s="15"/>
      <c r="B116" s="32" t="s">
        <v>143</v>
      </c>
      <c r="C116" s="21">
        <v>966</v>
      </c>
      <c r="D116" s="15" t="s">
        <v>85</v>
      </c>
      <c r="E116" s="8" t="s">
        <v>137</v>
      </c>
      <c r="F116" s="21">
        <v>244</v>
      </c>
      <c r="G116" s="21"/>
      <c r="H116" s="24">
        <f>SUM(H117:H118)</f>
        <v>9453.699999999999</v>
      </c>
    </row>
    <row r="117" spans="1:8" ht="12.75" hidden="1" thickBot="1">
      <c r="A117" s="15"/>
      <c r="B117" s="5" t="s">
        <v>148</v>
      </c>
      <c r="C117" s="21">
        <v>966</v>
      </c>
      <c r="D117" s="15" t="s">
        <v>85</v>
      </c>
      <c r="E117" s="8" t="s">
        <v>137</v>
      </c>
      <c r="F117" s="21">
        <v>244</v>
      </c>
      <c r="G117" s="21">
        <v>226</v>
      </c>
      <c r="H117" s="24">
        <v>620</v>
      </c>
    </row>
    <row r="118" spans="1:9" ht="12.75" hidden="1" thickBot="1">
      <c r="A118" s="15"/>
      <c r="B118" s="5" t="s">
        <v>146</v>
      </c>
      <c r="C118" s="21">
        <v>966</v>
      </c>
      <c r="D118" s="15" t="s">
        <v>85</v>
      </c>
      <c r="E118" s="8" t="s">
        <v>137</v>
      </c>
      <c r="F118" s="21">
        <v>244</v>
      </c>
      <c r="G118" s="21">
        <v>290</v>
      </c>
      <c r="H118" s="24">
        <f>8333.4+500.3</f>
        <v>8833.699999999999</v>
      </c>
      <c r="I118">
        <v>500.3</v>
      </c>
    </row>
    <row r="119" spans="1:10" ht="21" thickBot="1">
      <c r="A119" s="39" t="s">
        <v>388</v>
      </c>
      <c r="B119" s="40" t="s">
        <v>104</v>
      </c>
      <c r="C119" s="41">
        <v>966</v>
      </c>
      <c r="D119" s="42" t="s">
        <v>85</v>
      </c>
      <c r="E119" s="42" t="s">
        <v>366</v>
      </c>
      <c r="F119" s="41"/>
      <c r="G119" s="41"/>
      <c r="H119" s="63">
        <f>H120</f>
        <v>250</v>
      </c>
      <c r="J119" s="239"/>
    </row>
    <row r="120" spans="1:9" ht="21" thickBot="1">
      <c r="A120" s="15" t="s">
        <v>389</v>
      </c>
      <c r="B120" s="32" t="s">
        <v>24</v>
      </c>
      <c r="C120" s="21">
        <v>966</v>
      </c>
      <c r="D120" s="15" t="s">
        <v>85</v>
      </c>
      <c r="E120" s="258" t="s">
        <v>366</v>
      </c>
      <c r="F120" s="21">
        <v>200</v>
      </c>
      <c r="G120" s="21"/>
      <c r="H120" s="24">
        <f>'ассигнов 3'!H126</f>
        <v>250</v>
      </c>
      <c r="I120" t="s">
        <v>173</v>
      </c>
    </row>
    <row r="121" spans="1:8" ht="73.5" thickBot="1">
      <c r="A121" s="39" t="s">
        <v>406</v>
      </c>
      <c r="B121" s="40" t="s">
        <v>377</v>
      </c>
      <c r="C121" s="41">
        <v>966</v>
      </c>
      <c r="D121" s="42" t="s">
        <v>85</v>
      </c>
      <c r="E121" s="42" t="s">
        <v>404</v>
      </c>
      <c r="F121" s="41"/>
      <c r="G121" s="41"/>
      <c r="H121" s="63">
        <f>H122</f>
        <v>50</v>
      </c>
    </row>
    <row r="122" spans="1:8" ht="21" thickBot="1">
      <c r="A122" s="15" t="s">
        <v>407</v>
      </c>
      <c r="B122" s="32" t="s">
        <v>24</v>
      </c>
      <c r="C122" s="21">
        <v>966</v>
      </c>
      <c r="D122" s="15" t="s">
        <v>85</v>
      </c>
      <c r="E122" s="8" t="s">
        <v>404</v>
      </c>
      <c r="F122" s="21">
        <v>200</v>
      </c>
      <c r="G122" s="21"/>
      <c r="H122" s="24">
        <f>'ассигнов 3'!H129</f>
        <v>50</v>
      </c>
    </row>
    <row r="123" spans="1:8" ht="21" hidden="1">
      <c r="A123" s="15"/>
      <c r="B123" s="5" t="s">
        <v>96</v>
      </c>
      <c r="C123" s="21">
        <v>966</v>
      </c>
      <c r="D123" s="15" t="s">
        <v>85</v>
      </c>
      <c r="E123" s="8" t="s">
        <v>138</v>
      </c>
      <c r="F123" s="21">
        <v>240</v>
      </c>
      <c r="G123" s="21"/>
      <c r="H123" s="24">
        <f>H124</f>
        <v>0</v>
      </c>
    </row>
    <row r="124" spans="1:8" ht="21" hidden="1">
      <c r="A124" s="15"/>
      <c r="B124" s="32" t="s">
        <v>143</v>
      </c>
      <c r="C124" s="21">
        <v>966</v>
      </c>
      <c r="D124" s="15" t="s">
        <v>85</v>
      </c>
      <c r="E124" s="8" t="s">
        <v>138</v>
      </c>
      <c r="F124" s="21">
        <v>244</v>
      </c>
      <c r="G124" s="21"/>
      <c r="H124" s="24"/>
    </row>
    <row r="125" spans="1:8" ht="12.75" hidden="1" thickBot="1">
      <c r="A125" s="17"/>
      <c r="B125" s="6" t="s">
        <v>146</v>
      </c>
      <c r="C125" s="23">
        <v>966</v>
      </c>
      <c r="D125" s="17" t="s">
        <v>85</v>
      </c>
      <c r="E125" s="60" t="s">
        <v>138</v>
      </c>
      <c r="F125" s="23">
        <v>244</v>
      </c>
      <c r="G125" s="23">
        <v>290</v>
      </c>
      <c r="H125" s="27"/>
    </row>
    <row r="126" spans="1:8" ht="12.75" thickBot="1">
      <c r="A126" s="75" t="s">
        <v>118</v>
      </c>
      <c r="B126" s="76" t="s">
        <v>54</v>
      </c>
      <c r="C126" s="77">
        <v>966</v>
      </c>
      <c r="D126" s="78">
        <v>1000</v>
      </c>
      <c r="E126" s="78"/>
      <c r="F126" s="77"/>
      <c r="G126" s="77"/>
      <c r="H126" s="79">
        <f>H127+H133</f>
        <v>11038.8</v>
      </c>
    </row>
    <row r="127" spans="1:8" ht="12.75" thickBot="1">
      <c r="A127" s="69" t="s">
        <v>55</v>
      </c>
      <c r="B127" s="70" t="s">
        <v>56</v>
      </c>
      <c r="C127" s="71">
        <v>966</v>
      </c>
      <c r="D127" s="72">
        <v>1003</v>
      </c>
      <c r="E127" s="72"/>
      <c r="F127" s="71"/>
      <c r="G127" s="71"/>
      <c r="H127" s="73">
        <f>H128</f>
        <v>456.8</v>
      </c>
    </row>
    <row r="128" spans="1:16" ht="73.5" thickBot="1">
      <c r="A128" s="39" t="s">
        <v>57</v>
      </c>
      <c r="B128" s="40" t="s">
        <v>460</v>
      </c>
      <c r="C128" s="41">
        <v>966</v>
      </c>
      <c r="D128" s="42">
        <v>1003</v>
      </c>
      <c r="E128" s="42" t="s">
        <v>139</v>
      </c>
      <c r="F128" s="41"/>
      <c r="G128" s="41"/>
      <c r="H128" s="63">
        <f>H129</f>
        <v>456.8</v>
      </c>
      <c r="N128" t="s">
        <v>368</v>
      </c>
      <c r="P128" s="220">
        <f>H134+H128</f>
        <v>7726.2</v>
      </c>
    </row>
    <row r="129" spans="1:8" ht="12.75" thickBot="1">
      <c r="A129" s="8" t="s">
        <v>390</v>
      </c>
      <c r="B129" s="9" t="s">
        <v>89</v>
      </c>
      <c r="C129" s="28">
        <v>966</v>
      </c>
      <c r="D129" s="8">
        <v>1003</v>
      </c>
      <c r="E129" s="8" t="s">
        <v>139</v>
      </c>
      <c r="F129" s="28">
        <v>300</v>
      </c>
      <c r="G129" s="28"/>
      <c r="H129" s="24">
        <f>'ассигнов 3'!H133</f>
        <v>456.8</v>
      </c>
    </row>
    <row r="130" spans="1:8" ht="12" hidden="1">
      <c r="A130" s="8"/>
      <c r="B130" s="34" t="s">
        <v>90</v>
      </c>
      <c r="C130" s="28">
        <v>966</v>
      </c>
      <c r="D130" s="8">
        <v>1003</v>
      </c>
      <c r="E130" s="8" t="s">
        <v>139</v>
      </c>
      <c r="F130" s="28">
        <v>310</v>
      </c>
      <c r="G130" s="28"/>
      <c r="H130" s="24"/>
    </row>
    <row r="131" spans="1:8" ht="12" hidden="1">
      <c r="A131" s="8"/>
      <c r="B131" s="103" t="s">
        <v>145</v>
      </c>
      <c r="C131" s="28">
        <v>966</v>
      </c>
      <c r="D131" s="8">
        <v>1003</v>
      </c>
      <c r="E131" s="8" t="s">
        <v>139</v>
      </c>
      <c r="F131" s="28">
        <v>312</v>
      </c>
      <c r="G131" s="28"/>
      <c r="H131" s="24"/>
    </row>
    <row r="132" spans="1:8" ht="21" hidden="1" thickBot="1">
      <c r="A132" s="8"/>
      <c r="B132" s="34" t="s">
        <v>169</v>
      </c>
      <c r="C132" s="28">
        <v>966</v>
      </c>
      <c r="D132" s="8">
        <v>1003</v>
      </c>
      <c r="E132" s="8" t="s">
        <v>139</v>
      </c>
      <c r="F132" s="28">
        <v>312</v>
      </c>
      <c r="G132" s="28">
        <v>263</v>
      </c>
      <c r="H132" s="24"/>
    </row>
    <row r="133" spans="1:8" ht="12.75" thickBot="1">
      <c r="A133" s="69" t="s">
        <v>391</v>
      </c>
      <c r="B133" s="70" t="s">
        <v>58</v>
      </c>
      <c r="C133" s="71">
        <v>966</v>
      </c>
      <c r="D133" s="72">
        <v>1004</v>
      </c>
      <c r="E133" s="72"/>
      <c r="F133" s="71"/>
      <c r="G133" s="71"/>
      <c r="H133" s="73">
        <f>H134+H138</f>
        <v>10582</v>
      </c>
    </row>
    <row r="134" spans="1:8" ht="42" thickBot="1">
      <c r="A134" s="39" t="s">
        <v>392</v>
      </c>
      <c r="B134" s="351" t="s">
        <v>461</v>
      </c>
      <c r="C134" s="41">
        <v>966</v>
      </c>
      <c r="D134" s="42">
        <v>1004</v>
      </c>
      <c r="E134" s="42" t="s">
        <v>170</v>
      </c>
      <c r="F134" s="41"/>
      <c r="G134" s="41"/>
      <c r="H134" s="63">
        <f>H135</f>
        <v>7269.4</v>
      </c>
    </row>
    <row r="135" spans="1:8" ht="12.75" thickBot="1">
      <c r="A135" s="8" t="s">
        <v>452</v>
      </c>
      <c r="B135" s="9" t="s">
        <v>89</v>
      </c>
      <c r="C135" s="28">
        <v>966</v>
      </c>
      <c r="D135" s="8">
        <v>1004</v>
      </c>
      <c r="E135" s="8" t="s">
        <v>170</v>
      </c>
      <c r="F135" s="28">
        <v>300</v>
      </c>
      <c r="G135" s="28"/>
      <c r="H135" s="24">
        <f>'ассигнов 3'!H137</f>
        <v>7269.4</v>
      </c>
    </row>
    <row r="136" spans="1:8" ht="12" hidden="1">
      <c r="A136" s="8"/>
      <c r="B136" s="34" t="s">
        <v>90</v>
      </c>
      <c r="C136" s="28">
        <v>966</v>
      </c>
      <c r="D136" s="8">
        <v>1004</v>
      </c>
      <c r="E136" s="8" t="s">
        <v>170</v>
      </c>
      <c r="F136" s="28">
        <v>310</v>
      </c>
      <c r="G136" s="28"/>
      <c r="H136" s="24"/>
    </row>
    <row r="137" spans="1:8" ht="21" hidden="1" thickBot="1">
      <c r="A137" s="8"/>
      <c r="B137" s="34" t="s">
        <v>144</v>
      </c>
      <c r="C137" s="28">
        <v>966</v>
      </c>
      <c r="D137" s="8">
        <v>1004</v>
      </c>
      <c r="E137" s="8" t="s">
        <v>170</v>
      </c>
      <c r="F137" s="28">
        <v>313</v>
      </c>
      <c r="G137" s="28">
        <v>262</v>
      </c>
      <c r="H137" s="24"/>
    </row>
    <row r="138" spans="1:8" ht="31.5" thickBot="1">
      <c r="A138" s="39" t="s">
        <v>393</v>
      </c>
      <c r="B138" s="351" t="s">
        <v>462</v>
      </c>
      <c r="C138" s="41">
        <v>966</v>
      </c>
      <c r="D138" s="42">
        <v>1004</v>
      </c>
      <c r="E138" s="42" t="s">
        <v>171</v>
      </c>
      <c r="F138" s="41"/>
      <c r="G138" s="41"/>
      <c r="H138" s="63">
        <f>H139</f>
        <v>3312.6</v>
      </c>
    </row>
    <row r="139" spans="1:8" ht="12" customHeight="1" thickBot="1">
      <c r="A139" s="8" t="s">
        <v>453</v>
      </c>
      <c r="B139" s="9" t="s">
        <v>89</v>
      </c>
      <c r="C139" s="28">
        <v>966</v>
      </c>
      <c r="D139" s="8">
        <v>1004</v>
      </c>
      <c r="E139" s="8" t="s">
        <v>171</v>
      </c>
      <c r="F139" s="28">
        <v>300</v>
      </c>
      <c r="G139" s="28"/>
      <c r="H139" s="24">
        <f>'ассигнов 3'!H140</f>
        <v>3312.6</v>
      </c>
    </row>
    <row r="140" spans="1:8" ht="13.5" customHeight="1" hidden="1">
      <c r="A140" s="8"/>
      <c r="B140" s="103" t="s">
        <v>98</v>
      </c>
      <c r="C140" s="28">
        <v>966</v>
      </c>
      <c r="D140" s="8">
        <v>1004</v>
      </c>
      <c r="E140" s="8" t="s">
        <v>171</v>
      </c>
      <c r="F140" s="28">
        <v>323</v>
      </c>
      <c r="G140" s="28"/>
      <c r="H140" s="24"/>
    </row>
    <row r="141" spans="1:8" ht="21" hidden="1" thickBot="1">
      <c r="A141" s="8"/>
      <c r="B141" s="32" t="s">
        <v>144</v>
      </c>
      <c r="C141" s="28">
        <v>966</v>
      </c>
      <c r="D141" s="8">
        <v>1004</v>
      </c>
      <c r="E141" s="8" t="s">
        <v>171</v>
      </c>
      <c r="F141" s="28">
        <v>323</v>
      </c>
      <c r="G141" s="28">
        <v>226</v>
      </c>
      <c r="H141" s="24"/>
    </row>
    <row r="142" spans="1:8" ht="12">
      <c r="A142" s="94" t="s">
        <v>119</v>
      </c>
      <c r="B142" s="95" t="s">
        <v>59</v>
      </c>
      <c r="C142" s="96">
        <v>966</v>
      </c>
      <c r="D142" s="97">
        <v>1100</v>
      </c>
      <c r="E142" s="97"/>
      <c r="F142" s="96"/>
      <c r="G142" s="96"/>
      <c r="H142" s="236">
        <f>H143</f>
        <v>800</v>
      </c>
    </row>
    <row r="143" spans="1:8" ht="12">
      <c r="A143" s="98" t="s">
        <v>60</v>
      </c>
      <c r="B143" s="99" t="s">
        <v>61</v>
      </c>
      <c r="C143" s="100">
        <v>966</v>
      </c>
      <c r="D143" s="98" t="s">
        <v>426</v>
      </c>
      <c r="E143" s="98"/>
      <c r="F143" s="100"/>
      <c r="G143" s="100"/>
      <c r="H143" s="237">
        <f>H144+H149</f>
        <v>800</v>
      </c>
    </row>
    <row r="144" spans="1:8" ht="73.5">
      <c r="A144" s="87" t="s">
        <v>62</v>
      </c>
      <c r="B144" s="88" t="s">
        <v>105</v>
      </c>
      <c r="C144" s="89">
        <v>966</v>
      </c>
      <c r="D144" s="87" t="s">
        <v>426</v>
      </c>
      <c r="E144" s="87" t="s">
        <v>172</v>
      </c>
      <c r="F144" s="89"/>
      <c r="G144" s="89"/>
      <c r="H144" s="90">
        <f>H145</f>
        <v>300</v>
      </c>
    </row>
    <row r="145" spans="1:8" ht="21">
      <c r="A145" s="16" t="s">
        <v>63</v>
      </c>
      <c r="B145" s="34" t="s">
        <v>24</v>
      </c>
      <c r="C145" s="22">
        <v>966</v>
      </c>
      <c r="D145" s="16" t="s">
        <v>426</v>
      </c>
      <c r="E145" s="1" t="s">
        <v>172</v>
      </c>
      <c r="F145" s="22">
        <v>200</v>
      </c>
      <c r="G145" s="22"/>
      <c r="H145" s="25">
        <f>'ассигнов 3'!H145</f>
        <v>300</v>
      </c>
    </row>
    <row r="146" spans="1:8" ht="21" hidden="1">
      <c r="A146" s="16"/>
      <c r="B146" s="5" t="s">
        <v>96</v>
      </c>
      <c r="C146" s="22">
        <v>966</v>
      </c>
      <c r="D146" s="16">
        <v>1102</v>
      </c>
      <c r="E146" s="1" t="s">
        <v>172</v>
      </c>
      <c r="F146" s="22">
        <v>240</v>
      </c>
      <c r="G146" s="22"/>
      <c r="H146" s="25"/>
    </row>
    <row r="147" spans="1:8" ht="21" hidden="1">
      <c r="A147" s="16"/>
      <c r="B147" s="32" t="s">
        <v>143</v>
      </c>
      <c r="C147" s="22">
        <v>966</v>
      </c>
      <c r="D147" s="16">
        <v>1102</v>
      </c>
      <c r="E147" s="1" t="s">
        <v>172</v>
      </c>
      <c r="F147" s="22">
        <v>244</v>
      </c>
      <c r="G147" s="22"/>
      <c r="H147" s="25"/>
    </row>
    <row r="148" spans="1:8" ht="12" hidden="1">
      <c r="A148" s="16"/>
      <c r="B148" s="5" t="s">
        <v>148</v>
      </c>
      <c r="C148" s="22">
        <v>966</v>
      </c>
      <c r="D148" s="16">
        <v>1102</v>
      </c>
      <c r="E148" s="1" t="s">
        <v>172</v>
      </c>
      <c r="F148" s="22">
        <v>244</v>
      </c>
      <c r="G148" s="22">
        <v>226</v>
      </c>
      <c r="H148" s="25"/>
    </row>
    <row r="149" spans="1:8" ht="73.5">
      <c r="A149" s="87" t="s">
        <v>456</v>
      </c>
      <c r="B149" s="88" t="s">
        <v>105</v>
      </c>
      <c r="C149" s="89">
        <v>966</v>
      </c>
      <c r="D149" s="87" t="s">
        <v>455</v>
      </c>
      <c r="E149" s="87" t="s">
        <v>172</v>
      </c>
      <c r="F149" s="89"/>
      <c r="G149" s="89"/>
      <c r="H149" s="90">
        <f>H150</f>
        <v>500</v>
      </c>
    </row>
    <row r="150" spans="1:8" ht="21">
      <c r="A150" s="16" t="s">
        <v>457</v>
      </c>
      <c r="B150" s="34" t="s">
        <v>24</v>
      </c>
      <c r="C150" s="22">
        <v>966</v>
      </c>
      <c r="D150" s="16" t="s">
        <v>455</v>
      </c>
      <c r="E150" s="1" t="s">
        <v>172</v>
      </c>
      <c r="F150" s="22">
        <v>200</v>
      </c>
      <c r="G150" s="22"/>
      <c r="H150" s="25">
        <f>'ассигнов 3'!H149</f>
        <v>500</v>
      </c>
    </row>
    <row r="151" spans="1:8" ht="12">
      <c r="A151" s="91" t="s">
        <v>394</v>
      </c>
      <c r="B151" s="92" t="s">
        <v>64</v>
      </c>
      <c r="C151" s="93">
        <v>966</v>
      </c>
      <c r="D151" s="91">
        <v>1200</v>
      </c>
      <c r="E151" s="91"/>
      <c r="F151" s="93"/>
      <c r="G151" s="93"/>
      <c r="H151" s="238">
        <f>H152</f>
        <v>1381.4</v>
      </c>
    </row>
    <row r="152" spans="1:8" ht="12">
      <c r="A152" s="98" t="s">
        <v>395</v>
      </c>
      <c r="B152" s="99" t="s">
        <v>65</v>
      </c>
      <c r="C152" s="100">
        <v>966</v>
      </c>
      <c r="D152" s="98">
        <v>1202</v>
      </c>
      <c r="E152" s="98"/>
      <c r="F152" s="100"/>
      <c r="G152" s="100"/>
      <c r="H152" s="237">
        <f>H153</f>
        <v>1381.4</v>
      </c>
    </row>
    <row r="153" spans="1:8" ht="84">
      <c r="A153" s="87" t="s">
        <v>396</v>
      </c>
      <c r="B153" s="88" t="s">
        <v>99</v>
      </c>
      <c r="C153" s="89">
        <v>966</v>
      </c>
      <c r="D153" s="87">
        <v>1202</v>
      </c>
      <c r="E153" s="87" t="s">
        <v>140</v>
      </c>
      <c r="F153" s="89"/>
      <c r="G153" s="89"/>
      <c r="H153" s="90">
        <f>H154</f>
        <v>1381.4</v>
      </c>
    </row>
    <row r="154" spans="1:9" ht="21">
      <c r="A154" s="16" t="s">
        <v>397</v>
      </c>
      <c r="B154" s="34" t="s">
        <v>24</v>
      </c>
      <c r="C154" s="22">
        <v>966</v>
      </c>
      <c r="D154" s="16">
        <v>1202</v>
      </c>
      <c r="E154" s="1" t="s">
        <v>140</v>
      </c>
      <c r="F154" s="22">
        <v>200</v>
      </c>
      <c r="G154" s="22"/>
      <c r="H154" s="25">
        <f>'ассигнов 3'!H153</f>
        <v>1381.4</v>
      </c>
      <c r="I154" t="s">
        <v>173</v>
      </c>
    </row>
    <row r="155" spans="1:8" ht="21" hidden="1">
      <c r="A155" s="16"/>
      <c r="B155" s="5" t="s">
        <v>96</v>
      </c>
      <c r="C155" s="22">
        <v>966</v>
      </c>
      <c r="D155" s="16">
        <v>1202</v>
      </c>
      <c r="E155" s="1" t="s">
        <v>140</v>
      </c>
      <c r="F155" s="22">
        <v>240</v>
      </c>
      <c r="G155" s="22"/>
      <c r="H155" s="25"/>
    </row>
    <row r="156" spans="1:8" ht="21" hidden="1">
      <c r="A156" s="16"/>
      <c r="B156" s="32" t="s">
        <v>143</v>
      </c>
      <c r="C156" s="22">
        <v>966</v>
      </c>
      <c r="D156" s="16">
        <v>1202</v>
      </c>
      <c r="E156" s="1" t="s">
        <v>140</v>
      </c>
      <c r="F156" s="22">
        <v>244</v>
      </c>
      <c r="G156" s="22"/>
      <c r="H156" s="25"/>
    </row>
    <row r="157" spans="1:8" ht="12" hidden="1">
      <c r="A157" s="16"/>
      <c r="B157" s="5" t="s">
        <v>148</v>
      </c>
      <c r="C157" s="22">
        <v>966</v>
      </c>
      <c r="D157" s="16">
        <v>1202</v>
      </c>
      <c r="E157" s="1" t="s">
        <v>140</v>
      </c>
      <c r="F157" s="22">
        <v>244</v>
      </c>
      <c r="G157" s="22">
        <v>226</v>
      </c>
      <c r="H157" s="25"/>
    </row>
    <row r="158" spans="1:11" ht="12">
      <c r="A158" s="29"/>
      <c r="B158" s="30" t="s">
        <v>66</v>
      </c>
      <c r="C158" s="31"/>
      <c r="D158" s="31"/>
      <c r="E158" s="61"/>
      <c r="F158" s="31"/>
      <c r="G158" s="31"/>
      <c r="H158" s="38">
        <f>H11+H29+H73+H87+H104+H111+H126+H142+H151</f>
        <v>107536.46</v>
      </c>
      <c r="K158" s="220">
        <f>H158-'доходы 1 готово'!D87</f>
        <v>-0.0415999999968335</v>
      </c>
    </row>
    <row r="159" ht="12">
      <c r="K159" s="220"/>
    </row>
  </sheetData>
  <sheetProtection/>
  <printOptions/>
  <pageMargins left="0.2362204724409449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5"/>
  <sheetViews>
    <sheetView view="pageBreakPreview" zoomScale="115" zoomScaleNormal="115" zoomScaleSheetLayoutView="115" zoomScalePageLayoutView="0" workbookViewId="0" topLeftCell="A115">
      <selection activeCell="B116" sqref="B116"/>
    </sheetView>
  </sheetViews>
  <sheetFormatPr defaultColWidth="9.00390625" defaultRowHeight="12.75"/>
  <cols>
    <col min="1" max="1" width="6.625" style="12" customWidth="1"/>
    <col min="2" max="2" width="41.875" style="2" customWidth="1"/>
    <col min="3" max="3" width="6.125" style="10" hidden="1" customWidth="1"/>
    <col min="4" max="4" width="8.50390625" style="10" customWidth="1"/>
    <col min="5" max="5" width="10.625" style="62" customWidth="1"/>
    <col min="6" max="6" width="6.125" style="10" customWidth="1"/>
    <col min="7" max="7" width="7.50390625" style="10" hidden="1" customWidth="1"/>
    <col min="8" max="8" width="21.50390625" style="35" customWidth="1"/>
    <col min="9" max="9" width="0" style="126" hidden="1" customWidth="1"/>
    <col min="10" max="10" width="11.00390625" style="0" hidden="1" customWidth="1"/>
    <col min="11" max="12" width="0" style="0" hidden="1" customWidth="1"/>
  </cols>
  <sheetData>
    <row r="1" spans="1:8" ht="13.5">
      <c r="A1" s="115"/>
      <c r="B1" s="115"/>
      <c r="C1" s="115"/>
      <c r="E1"/>
      <c r="F1"/>
      <c r="G1"/>
      <c r="H1" s="113" t="s">
        <v>142</v>
      </c>
    </row>
    <row r="2" spans="1:8" ht="12.75" customHeight="1">
      <c r="A2" s="115"/>
      <c r="B2" s="115"/>
      <c r="C2" s="115"/>
      <c r="E2"/>
      <c r="F2"/>
      <c r="G2"/>
      <c r="H2" s="113" t="s">
        <v>163</v>
      </c>
    </row>
    <row r="3" spans="1:8" ht="13.5" hidden="1">
      <c r="A3" s="119"/>
      <c r="B3" s="119"/>
      <c r="C3" s="115"/>
      <c r="E3"/>
      <c r="F3"/>
      <c r="G3"/>
      <c r="H3" s="113"/>
    </row>
    <row r="4" spans="1:8" ht="13.5">
      <c r="A4" s="119"/>
      <c r="B4" s="124"/>
      <c r="C4" s="115"/>
      <c r="E4"/>
      <c r="F4"/>
      <c r="G4"/>
      <c r="H4" s="113" t="s">
        <v>399</v>
      </c>
    </row>
    <row r="5" spans="1:8" ht="13.5">
      <c r="A5" s="119"/>
      <c r="B5" s="125"/>
      <c r="C5" s="115"/>
      <c r="E5"/>
      <c r="F5"/>
      <c r="G5"/>
      <c r="H5" s="114" t="s">
        <v>398</v>
      </c>
    </row>
    <row r="6" spans="1:8" ht="13.5">
      <c r="A6" s="119"/>
      <c r="B6" s="120"/>
      <c r="D6" s="118" t="s">
        <v>165</v>
      </c>
      <c r="E6"/>
      <c r="F6"/>
      <c r="G6"/>
      <c r="H6" s="114"/>
    </row>
    <row r="7" spans="1:12" s="109" customFormat="1" ht="12.75" customHeight="1">
      <c r="A7" s="121"/>
      <c r="B7" s="122"/>
      <c r="D7" s="118" t="s">
        <v>164</v>
      </c>
      <c r="E7" s="116"/>
      <c r="F7" s="116"/>
      <c r="G7" s="116"/>
      <c r="H7" s="116"/>
      <c r="I7" s="126"/>
      <c r="J7"/>
      <c r="K7"/>
      <c r="L7"/>
    </row>
    <row r="8" spans="1:12" s="109" customFormat="1" ht="12.75">
      <c r="A8" s="123"/>
      <c r="B8" s="122"/>
      <c r="D8" s="118" t="s">
        <v>167</v>
      </c>
      <c r="E8" s="116"/>
      <c r="F8" s="116"/>
      <c r="G8" s="116"/>
      <c r="H8" s="116"/>
      <c r="I8" s="126"/>
      <c r="J8"/>
      <c r="K8"/>
      <c r="L8"/>
    </row>
    <row r="9" spans="1:12" s="109" customFormat="1" ht="12.75">
      <c r="A9" s="13"/>
      <c r="B9" s="122"/>
      <c r="D9" s="117" t="s">
        <v>166</v>
      </c>
      <c r="E9" s="56"/>
      <c r="F9" s="11"/>
      <c r="G9" s="11"/>
      <c r="H9" s="36"/>
      <c r="I9" s="126"/>
      <c r="J9"/>
      <c r="K9"/>
      <c r="L9"/>
    </row>
    <row r="10" spans="1:12" s="109" customFormat="1" ht="12.75">
      <c r="A10" s="13"/>
      <c r="D10" s="117" t="s">
        <v>400</v>
      </c>
      <c r="E10" s="56"/>
      <c r="F10" s="11"/>
      <c r="G10" s="11"/>
      <c r="H10" s="36"/>
      <c r="I10" s="126"/>
      <c r="J10"/>
      <c r="K10"/>
      <c r="L10"/>
    </row>
    <row r="11" spans="1:12" s="109" customFormat="1" ht="42" customHeight="1">
      <c r="A11" s="14" t="s">
        <v>67</v>
      </c>
      <c r="B11" s="3" t="s">
        <v>68</v>
      </c>
      <c r="C11" s="20" t="s">
        <v>69</v>
      </c>
      <c r="D11" s="14" t="s">
        <v>152</v>
      </c>
      <c r="E11" s="57" t="s">
        <v>70</v>
      </c>
      <c r="F11" s="20" t="s">
        <v>153</v>
      </c>
      <c r="G11" s="20" t="s">
        <v>155</v>
      </c>
      <c r="H11" s="37" t="s">
        <v>154</v>
      </c>
      <c r="I11" s="126"/>
      <c r="J11"/>
      <c r="K11"/>
      <c r="L11"/>
    </row>
    <row r="12" spans="1:12" s="109" customFormat="1" ht="12.75" thickBot="1">
      <c r="A12" s="127" t="s">
        <v>0</v>
      </c>
      <c r="B12" s="128" t="s">
        <v>1</v>
      </c>
      <c r="C12" s="129">
        <v>928</v>
      </c>
      <c r="D12" s="127" t="s">
        <v>72</v>
      </c>
      <c r="E12" s="127"/>
      <c r="F12" s="129"/>
      <c r="G12" s="129"/>
      <c r="H12" s="130">
        <f>H13+H17</f>
        <v>3763.2</v>
      </c>
      <c r="I12" s="126"/>
      <c r="J12"/>
      <c r="K12"/>
      <c r="L12"/>
    </row>
    <row r="13" spans="1:12" s="109" customFormat="1" ht="41.25" customHeight="1" thickBot="1">
      <c r="A13" s="80" t="s">
        <v>2</v>
      </c>
      <c r="B13" s="81" t="s">
        <v>3</v>
      </c>
      <c r="C13" s="82">
        <v>928</v>
      </c>
      <c r="D13" s="83" t="s">
        <v>71</v>
      </c>
      <c r="E13" s="83"/>
      <c r="F13" s="82"/>
      <c r="G13" s="82"/>
      <c r="H13" s="84">
        <f>H14</f>
        <v>1227.2</v>
      </c>
      <c r="I13" s="126"/>
      <c r="J13"/>
      <c r="K13"/>
      <c r="L13"/>
    </row>
    <row r="14" spans="1:12" s="109" customFormat="1" ht="12.75" thickBot="1">
      <c r="A14" s="39" t="s">
        <v>4</v>
      </c>
      <c r="B14" s="86" t="s">
        <v>5</v>
      </c>
      <c r="C14" s="41">
        <v>928</v>
      </c>
      <c r="D14" s="42" t="s">
        <v>71</v>
      </c>
      <c r="E14" s="42" t="s">
        <v>125</v>
      </c>
      <c r="F14" s="41"/>
      <c r="G14" s="41"/>
      <c r="H14" s="63">
        <f>H15</f>
        <v>1227.2</v>
      </c>
      <c r="I14" s="126"/>
      <c r="J14"/>
      <c r="K14"/>
      <c r="L14"/>
    </row>
    <row r="15" spans="1:12" s="109" customFormat="1" ht="58.5" customHeight="1">
      <c r="A15" s="15" t="s">
        <v>94</v>
      </c>
      <c r="B15" s="18" t="s">
        <v>93</v>
      </c>
      <c r="C15" s="21">
        <v>928</v>
      </c>
      <c r="D15" s="15" t="s">
        <v>71</v>
      </c>
      <c r="E15" s="55" t="s">
        <v>125</v>
      </c>
      <c r="F15" s="21">
        <v>100</v>
      </c>
      <c r="G15" s="21" t="s">
        <v>74</v>
      </c>
      <c r="H15" s="24">
        <f>H16</f>
        <v>1227.2</v>
      </c>
      <c r="I15" s="126"/>
      <c r="J15"/>
      <c r="K15"/>
      <c r="L15"/>
    </row>
    <row r="16" spans="1:12" s="109" customFormat="1" ht="21" thickBot="1">
      <c r="A16" s="15"/>
      <c r="B16" s="19" t="s">
        <v>6</v>
      </c>
      <c r="C16" s="21">
        <v>928</v>
      </c>
      <c r="D16" s="15" t="s">
        <v>71</v>
      </c>
      <c r="E16" s="1" t="s">
        <v>125</v>
      </c>
      <c r="F16" s="21">
        <v>120</v>
      </c>
      <c r="G16" s="21"/>
      <c r="H16" s="24">
        <v>1227.2</v>
      </c>
      <c r="I16" s="126"/>
      <c r="J16"/>
      <c r="K16"/>
      <c r="L16"/>
    </row>
    <row r="17" spans="1:8" ht="31.5" thickBot="1">
      <c r="A17" s="80" t="s">
        <v>7</v>
      </c>
      <c r="B17" s="85" t="s">
        <v>8</v>
      </c>
      <c r="C17" s="82">
        <v>928</v>
      </c>
      <c r="D17" s="83" t="s">
        <v>73</v>
      </c>
      <c r="E17" s="83"/>
      <c r="F17" s="82"/>
      <c r="G17" s="82"/>
      <c r="H17" s="84">
        <f>H18+H22+H27</f>
        <v>2536</v>
      </c>
    </row>
    <row r="18" spans="1:8" ht="21" thickBot="1">
      <c r="A18" s="39" t="s">
        <v>91</v>
      </c>
      <c r="B18" s="40" t="s">
        <v>10</v>
      </c>
      <c r="C18" s="41">
        <v>928</v>
      </c>
      <c r="D18" s="42" t="s">
        <v>73</v>
      </c>
      <c r="E18" s="42" t="s">
        <v>126</v>
      </c>
      <c r="F18" s="41"/>
      <c r="G18" s="41"/>
      <c r="H18" s="63">
        <f>H19</f>
        <v>234</v>
      </c>
    </row>
    <row r="19" spans="1:8" ht="45" customHeight="1">
      <c r="A19" s="15" t="s">
        <v>95</v>
      </c>
      <c r="B19" s="4" t="s">
        <v>93</v>
      </c>
      <c r="C19" s="21">
        <v>928</v>
      </c>
      <c r="D19" s="15" t="s">
        <v>73</v>
      </c>
      <c r="E19" s="55" t="s">
        <v>126</v>
      </c>
      <c r="F19" s="21">
        <v>100</v>
      </c>
      <c r="G19" s="21"/>
      <c r="H19" s="24">
        <f>H20</f>
        <v>234</v>
      </c>
    </row>
    <row r="20" spans="1:8" ht="21">
      <c r="A20" s="15"/>
      <c r="B20" s="19" t="s">
        <v>6</v>
      </c>
      <c r="C20" s="21">
        <v>928</v>
      </c>
      <c r="D20" s="15" t="s">
        <v>73</v>
      </c>
      <c r="E20" s="8" t="s">
        <v>126</v>
      </c>
      <c r="F20" s="21">
        <v>120</v>
      </c>
      <c r="G20" s="21"/>
      <c r="H20" s="24">
        <f>H21</f>
        <v>234</v>
      </c>
    </row>
    <row r="21" spans="1:8" ht="42" thickBot="1">
      <c r="A21" s="15"/>
      <c r="B21" s="19" t="s">
        <v>168</v>
      </c>
      <c r="C21" s="21">
        <v>928</v>
      </c>
      <c r="D21" s="15" t="s">
        <v>73</v>
      </c>
      <c r="E21" s="1" t="s">
        <v>126</v>
      </c>
      <c r="F21" s="21">
        <v>123</v>
      </c>
      <c r="G21" s="21"/>
      <c r="H21" s="24">
        <v>234</v>
      </c>
    </row>
    <row r="22" spans="1:14" ht="21" thickBot="1">
      <c r="A22" s="39" t="s">
        <v>9</v>
      </c>
      <c r="B22" s="40" t="s">
        <v>12</v>
      </c>
      <c r="C22" s="41">
        <v>928</v>
      </c>
      <c r="D22" s="42" t="s">
        <v>73</v>
      </c>
      <c r="E22" s="42" t="s">
        <v>128</v>
      </c>
      <c r="F22" s="41"/>
      <c r="G22" s="41"/>
      <c r="H22" s="63">
        <f>H23+H25</f>
        <v>2215.8</v>
      </c>
      <c r="N22" s="220"/>
    </row>
    <row r="23" spans="1:8" ht="56.25" customHeight="1">
      <c r="A23" s="15" t="s">
        <v>11</v>
      </c>
      <c r="B23" s="4" t="s">
        <v>93</v>
      </c>
      <c r="C23" s="21">
        <v>928</v>
      </c>
      <c r="D23" s="15" t="s">
        <v>73</v>
      </c>
      <c r="E23" s="55" t="s">
        <v>128</v>
      </c>
      <c r="F23" s="21">
        <v>100</v>
      </c>
      <c r="G23" s="21"/>
      <c r="H23" s="24">
        <f>H24</f>
        <v>1804.8</v>
      </c>
    </row>
    <row r="24" spans="1:8" ht="21">
      <c r="A24" s="15"/>
      <c r="B24" s="19" t="s">
        <v>6</v>
      </c>
      <c r="C24" s="21">
        <v>928</v>
      </c>
      <c r="D24" s="15" t="s">
        <v>73</v>
      </c>
      <c r="E24" s="1" t="s">
        <v>128</v>
      </c>
      <c r="F24" s="21">
        <v>120</v>
      </c>
      <c r="G24" s="21"/>
      <c r="H24" s="24">
        <f>1570.8+234</f>
        <v>1804.8</v>
      </c>
    </row>
    <row r="25" spans="1:8" ht="30" customHeight="1">
      <c r="A25" s="16" t="s">
        <v>147</v>
      </c>
      <c r="B25" s="32" t="s">
        <v>24</v>
      </c>
      <c r="C25" s="22">
        <v>928</v>
      </c>
      <c r="D25" s="16" t="s">
        <v>73</v>
      </c>
      <c r="E25" s="8" t="s">
        <v>128</v>
      </c>
      <c r="F25" s="22">
        <v>200</v>
      </c>
      <c r="G25" s="22"/>
      <c r="H25" s="25">
        <f>H26</f>
        <v>411</v>
      </c>
    </row>
    <row r="26" spans="1:13" ht="21">
      <c r="A26" s="16"/>
      <c r="B26" s="5" t="s">
        <v>96</v>
      </c>
      <c r="C26" s="22">
        <v>928</v>
      </c>
      <c r="D26" s="16" t="s">
        <v>73</v>
      </c>
      <c r="E26" s="1" t="s">
        <v>128</v>
      </c>
      <c r="F26" s="22">
        <v>240</v>
      </c>
      <c r="G26" s="22"/>
      <c r="H26" s="25">
        <f>238+19+93.8+60.2</f>
        <v>411</v>
      </c>
      <c r="M26" t="s">
        <v>376</v>
      </c>
    </row>
    <row r="27" spans="1:12" s="109" customFormat="1" ht="12">
      <c r="A27" s="136" t="s">
        <v>92</v>
      </c>
      <c r="B27" s="137" t="s">
        <v>13</v>
      </c>
      <c r="C27" s="138">
        <v>928</v>
      </c>
      <c r="D27" s="139" t="s">
        <v>73</v>
      </c>
      <c r="E27" s="140" t="s">
        <v>127</v>
      </c>
      <c r="F27" s="138"/>
      <c r="G27" s="138"/>
      <c r="H27" s="233">
        <f>H28</f>
        <v>86.2</v>
      </c>
      <c r="I27" s="126"/>
      <c r="J27"/>
      <c r="K27"/>
      <c r="L27"/>
    </row>
    <row r="28" spans="1:12" s="109" customFormat="1" ht="12">
      <c r="A28" s="16" t="s">
        <v>149</v>
      </c>
      <c r="B28" s="5" t="s">
        <v>97</v>
      </c>
      <c r="C28" s="22">
        <v>928</v>
      </c>
      <c r="D28" s="16" t="s">
        <v>73</v>
      </c>
      <c r="E28" s="1" t="s">
        <v>127</v>
      </c>
      <c r="F28" s="22">
        <v>800</v>
      </c>
      <c r="G28" s="22"/>
      <c r="H28" s="25">
        <f>H29</f>
        <v>86.2</v>
      </c>
      <c r="I28" s="126"/>
      <c r="J28"/>
      <c r="K28"/>
      <c r="L28"/>
    </row>
    <row r="29" spans="1:12" s="109" customFormat="1" ht="12.75" thickBot="1">
      <c r="A29" s="16"/>
      <c r="B29" s="7" t="s">
        <v>14</v>
      </c>
      <c r="C29" s="22">
        <v>928</v>
      </c>
      <c r="D29" s="16" t="s">
        <v>73</v>
      </c>
      <c r="E29" s="1" t="s">
        <v>127</v>
      </c>
      <c r="F29" s="22">
        <v>850</v>
      </c>
      <c r="G29" s="22"/>
      <c r="H29" s="25">
        <f>2.2+84</f>
        <v>86.2</v>
      </c>
      <c r="I29" s="126"/>
      <c r="J29"/>
      <c r="K29"/>
      <c r="L29"/>
    </row>
    <row r="30" spans="1:9" ht="12.75" thickBot="1">
      <c r="A30" s="75" t="s">
        <v>157</v>
      </c>
      <c r="B30" s="76" t="s">
        <v>1</v>
      </c>
      <c r="C30" s="77">
        <v>966</v>
      </c>
      <c r="D30" s="78" t="s">
        <v>72</v>
      </c>
      <c r="E30" s="78"/>
      <c r="F30" s="77"/>
      <c r="G30" s="77"/>
      <c r="H30" s="79">
        <f>H31+H50+H54</f>
        <v>30501.660000000003</v>
      </c>
      <c r="I30"/>
    </row>
    <row r="31" spans="1:12" s="109" customFormat="1" ht="31.5" thickBot="1">
      <c r="A31" s="69" t="s">
        <v>15</v>
      </c>
      <c r="B31" s="70" t="s">
        <v>16</v>
      </c>
      <c r="C31" s="71">
        <v>966</v>
      </c>
      <c r="D31" s="72" t="s">
        <v>76</v>
      </c>
      <c r="E31" s="72"/>
      <c r="F31" s="71"/>
      <c r="G31" s="71"/>
      <c r="H31" s="73">
        <f>H32+H35+H42+H45</f>
        <v>25909.500000000004</v>
      </c>
      <c r="I31" s="126"/>
      <c r="J31"/>
      <c r="K31"/>
      <c r="L31"/>
    </row>
    <row r="32" spans="1:12" s="109" customFormat="1" ht="45" customHeight="1">
      <c r="A32" s="64" t="s">
        <v>17</v>
      </c>
      <c r="B32" s="65" t="s">
        <v>18</v>
      </c>
      <c r="C32" s="66">
        <v>966</v>
      </c>
      <c r="D32" s="67" t="s">
        <v>76</v>
      </c>
      <c r="E32" s="67" t="s">
        <v>129</v>
      </c>
      <c r="F32" s="66"/>
      <c r="G32" s="66"/>
      <c r="H32" s="68">
        <f>H34</f>
        <v>1227.2</v>
      </c>
      <c r="I32" s="126"/>
      <c r="J32"/>
      <c r="K32"/>
      <c r="L32"/>
    </row>
    <row r="33" spans="1:12" s="109" customFormat="1" ht="56.25" customHeight="1">
      <c r="A33" s="16" t="s">
        <v>19</v>
      </c>
      <c r="B33" s="5" t="s">
        <v>93</v>
      </c>
      <c r="C33" s="26">
        <v>966</v>
      </c>
      <c r="D33" s="1" t="s">
        <v>76</v>
      </c>
      <c r="E33" s="1" t="s">
        <v>129</v>
      </c>
      <c r="F33" s="26">
        <v>100</v>
      </c>
      <c r="G33" s="26"/>
      <c r="H33" s="25">
        <f>H34</f>
        <v>1227.2</v>
      </c>
      <c r="I33" s="126"/>
      <c r="J33"/>
      <c r="K33"/>
      <c r="L33"/>
    </row>
    <row r="34" spans="1:8" ht="31.5" customHeight="1" thickBot="1">
      <c r="A34" s="16"/>
      <c r="B34" s="19" t="s">
        <v>6</v>
      </c>
      <c r="C34" s="26">
        <v>966</v>
      </c>
      <c r="D34" s="1" t="s">
        <v>76</v>
      </c>
      <c r="E34" s="8" t="s">
        <v>129</v>
      </c>
      <c r="F34" s="26">
        <v>120</v>
      </c>
      <c r="G34" s="26"/>
      <c r="H34" s="25">
        <v>1227.2</v>
      </c>
    </row>
    <row r="35" spans="1:8" ht="21" thickBot="1">
      <c r="A35" s="39" t="s">
        <v>20</v>
      </c>
      <c r="B35" s="40" t="s">
        <v>21</v>
      </c>
      <c r="C35" s="41">
        <v>966</v>
      </c>
      <c r="D35" s="42" t="s">
        <v>76</v>
      </c>
      <c r="E35" s="42" t="s">
        <v>130</v>
      </c>
      <c r="F35" s="41"/>
      <c r="G35" s="41"/>
      <c r="H35" s="63">
        <f>H36+H38+H40</f>
        <v>20531.2</v>
      </c>
    </row>
    <row r="36" spans="1:8" ht="44.25" customHeight="1">
      <c r="A36" s="16" t="s">
        <v>22</v>
      </c>
      <c r="B36" s="101" t="s">
        <v>93</v>
      </c>
      <c r="C36" s="44">
        <v>966</v>
      </c>
      <c r="D36" s="45" t="s">
        <v>76</v>
      </c>
      <c r="E36" s="58" t="s">
        <v>130</v>
      </c>
      <c r="F36" s="44">
        <v>100</v>
      </c>
      <c r="G36" s="44"/>
      <c r="H36" s="54">
        <f>H37</f>
        <v>18264.4</v>
      </c>
    </row>
    <row r="37" spans="1:8" ht="21">
      <c r="A37" s="16"/>
      <c r="B37" s="19" t="s">
        <v>6</v>
      </c>
      <c r="C37" s="26">
        <v>966</v>
      </c>
      <c r="D37" s="1" t="s">
        <v>76</v>
      </c>
      <c r="E37" s="1" t="s">
        <v>130</v>
      </c>
      <c r="F37" s="26">
        <v>120</v>
      </c>
      <c r="G37" s="26"/>
      <c r="H37" s="25">
        <v>18264.4</v>
      </c>
    </row>
    <row r="38" spans="1:8" ht="21">
      <c r="A38" s="16" t="s">
        <v>23</v>
      </c>
      <c r="B38" s="34" t="s">
        <v>24</v>
      </c>
      <c r="C38" s="26">
        <v>966</v>
      </c>
      <c r="D38" s="16" t="s">
        <v>76</v>
      </c>
      <c r="E38" s="1" t="s">
        <v>130</v>
      </c>
      <c r="F38" s="22">
        <v>200</v>
      </c>
      <c r="G38" s="22"/>
      <c r="H38" s="25">
        <f>H39</f>
        <v>2259.5</v>
      </c>
    </row>
    <row r="39" spans="1:8" ht="21">
      <c r="A39" s="16"/>
      <c r="B39" s="5" t="s">
        <v>96</v>
      </c>
      <c r="C39" s="26">
        <v>966</v>
      </c>
      <c r="D39" s="16" t="s">
        <v>76</v>
      </c>
      <c r="E39" s="1" t="s">
        <v>130</v>
      </c>
      <c r="F39" s="22">
        <v>240</v>
      </c>
      <c r="G39" s="22"/>
      <c r="H39" s="25">
        <f>60.4+99+30+80+250+100+84+100+84+123.8+300+20+40+888.3</f>
        <v>2259.5</v>
      </c>
    </row>
    <row r="40" spans="1:12" s="109" customFormat="1" ht="12.75" customHeight="1">
      <c r="A40" s="1" t="s">
        <v>156</v>
      </c>
      <c r="B40" s="7" t="s">
        <v>97</v>
      </c>
      <c r="C40" s="26">
        <v>966</v>
      </c>
      <c r="D40" s="1" t="s">
        <v>76</v>
      </c>
      <c r="E40" s="1" t="s">
        <v>130</v>
      </c>
      <c r="F40" s="105">
        <v>800</v>
      </c>
      <c r="G40" s="105"/>
      <c r="H40" s="25">
        <f>H41</f>
        <v>7.3</v>
      </c>
      <c r="I40" s="126">
        <v>165.8</v>
      </c>
      <c r="J40"/>
      <c r="K40"/>
      <c r="L40"/>
    </row>
    <row r="41" spans="1:12" s="109" customFormat="1" ht="12.75" thickBot="1">
      <c r="A41" s="8"/>
      <c r="B41" s="110" t="s">
        <v>14</v>
      </c>
      <c r="C41" s="26">
        <v>966</v>
      </c>
      <c r="D41" s="1" t="s">
        <v>76</v>
      </c>
      <c r="E41" s="8" t="s">
        <v>130</v>
      </c>
      <c r="F41" s="22">
        <v>850</v>
      </c>
      <c r="G41" s="22"/>
      <c r="H41" s="25">
        <f>5.3+2</f>
        <v>7.3</v>
      </c>
      <c r="I41" s="126"/>
      <c r="J41"/>
      <c r="K41"/>
      <c r="L41"/>
    </row>
    <row r="42" spans="1:8" ht="52.5" customHeight="1" thickBot="1">
      <c r="A42" s="194" t="s">
        <v>158</v>
      </c>
      <c r="B42" s="352" t="s">
        <v>459</v>
      </c>
      <c r="C42" s="138"/>
      <c r="D42" s="139" t="s">
        <v>76</v>
      </c>
      <c r="E42" s="139" t="s">
        <v>161</v>
      </c>
      <c r="F42" s="138"/>
      <c r="G42" s="138"/>
      <c r="H42" s="234">
        <f>H43</f>
        <v>6.9</v>
      </c>
    </row>
    <row r="43" spans="1:8" ht="28.5" customHeight="1">
      <c r="A43" s="59" t="s">
        <v>159</v>
      </c>
      <c r="B43" s="112" t="s">
        <v>24</v>
      </c>
      <c r="C43" s="44">
        <v>966</v>
      </c>
      <c r="D43" s="45" t="s">
        <v>76</v>
      </c>
      <c r="E43" s="59" t="s">
        <v>161</v>
      </c>
      <c r="F43" s="44">
        <v>200</v>
      </c>
      <c r="G43" s="44"/>
      <c r="H43" s="54">
        <v>6.9</v>
      </c>
    </row>
    <row r="44" spans="1:8" ht="27" customHeight="1" thickBot="1">
      <c r="A44" s="1"/>
      <c r="B44" s="5" t="s">
        <v>96</v>
      </c>
      <c r="C44" s="105">
        <v>966</v>
      </c>
      <c r="D44" s="104" t="s">
        <v>76</v>
      </c>
      <c r="E44" s="1" t="s">
        <v>161</v>
      </c>
      <c r="F44" s="105">
        <v>240</v>
      </c>
      <c r="G44" s="105"/>
      <c r="H44" s="25">
        <v>6.9</v>
      </c>
    </row>
    <row r="45" spans="1:8" ht="42" thickBot="1">
      <c r="A45" s="64" t="s">
        <v>87</v>
      </c>
      <c r="B45" s="351" t="s">
        <v>458</v>
      </c>
      <c r="C45" s="66"/>
      <c r="D45" s="67" t="s">
        <v>76</v>
      </c>
      <c r="E45" s="67" t="s">
        <v>162</v>
      </c>
      <c r="F45" s="66"/>
      <c r="G45" s="66"/>
      <c r="H45" s="68">
        <f>H46+H48</f>
        <v>4144.2</v>
      </c>
    </row>
    <row r="46" spans="1:14" ht="54.75" customHeight="1">
      <c r="A46" s="1" t="s">
        <v>88</v>
      </c>
      <c r="B46" s="7" t="s">
        <v>93</v>
      </c>
      <c r="C46" s="26">
        <v>966</v>
      </c>
      <c r="D46" s="1" t="s">
        <v>76</v>
      </c>
      <c r="E46" s="1" t="s">
        <v>162</v>
      </c>
      <c r="F46" s="26">
        <v>100</v>
      </c>
      <c r="G46" s="26"/>
      <c r="H46" s="25">
        <f>H47</f>
        <v>3933</v>
      </c>
      <c r="N46" s="220"/>
    </row>
    <row r="47" spans="1:8" ht="36" customHeight="1">
      <c r="A47" s="16"/>
      <c r="B47" s="19" t="s">
        <v>6</v>
      </c>
      <c r="C47" s="26">
        <v>966</v>
      </c>
      <c r="D47" s="8" t="s">
        <v>76</v>
      </c>
      <c r="E47" s="8" t="s">
        <v>162</v>
      </c>
      <c r="F47" s="26">
        <v>120</v>
      </c>
      <c r="G47" s="26"/>
      <c r="H47" s="25">
        <v>3933</v>
      </c>
    </row>
    <row r="48" spans="1:8" ht="21">
      <c r="A48" s="8" t="s">
        <v>160</v>
      </c>
      <c r="B48" s="106" t="s">
        <v>24</v>
      </c>
      <c r="C48" s="26"/>
      <c r="D48" s="1" t="s">
        <v>76</v>
      </c>
      <c r="E48" s="8" t="s">
        <v>162</v>
      </c>
      <c r="F48" s="26">
        <v>200</v>
      </c>
      <c r="G48" s="26"/>
      <c r="H48" s="25">
        <f>H49</f>
        <v>211.2</v>
      </c>
    </row>
    <row r="49" spans="1:8" ht="21" thickBot="1">
      <c r="A49" s="8"/>
      <c r="B49" s="5" t="s">
        <v>96</v>
      </c>
      <c r="C49" s="26">
        <v>966</v>
      </c>
      <c r="D49" s="1" t="s">
        <v>76</v>
      </c>
      <c r="E49" s="8" t="s">
        <v>162</v>
      </c>
      <c r="F49" s="26">
        <v>240</v>
      </c>
      <c r="G49" s="26"/>
      <c r="H49" s="25">
        <v>211.2</v>
      </c>
    </row>
    <row r="50" spans="1:12" s="109" customFormat="1" ht="15.75" customHeight="1" thickBot="1">
      <c r="A50" s="69" t="s">
        <v>25</v>
      </c>
      <c r="B50" s="70" t="s">
        <v>26</v>
      </c>
      <c r="C50" s="71">
        <v>966</v>
      </c>
      <c r="D50" s="72" t="s">
        <v>77</v>
      </c>
      <c r="E50" s="72"/>
      <c r="F50" s="71"/>
      <c r="G50" s="71"/>
      <c r="H50" s="73">
        <f>H51</f>
        <v>50</v>
      </c>
      <c r="I50" s="126"/>
      <c r="J50"/>
      <c r="K50"/>
      <c r="L50"/>
    </row>
    <row r="51" spans="1:12" s="109" customFormat="1" ht="12.75" thickBot="1">
      <c r="A51" s="39" t="s">
        <v>86</v>
      </c>
      <c r="B51" s="74" t="s">
        <v>27</v>
      </c>
      <c r="C51" s="41">
        <v>966</v>
      </c>
      <c r="D51" s="42" t="s">
        <v>77</v>
      </c>
      <c r="E51" s="42" t="s">
        <v>131</v>
      </c>
      <c r="F51" s="41"/>
      <c r="G51" s="41"/>
      <c r="H51" s="63">
        <f>H52</f>
        <v>50</v>
      </c>
      <c r="I51" s="126"/>
      <c r="J51"/>
      <c r="K51"/>
      <c r="L51"/>
    </row>
    <row r="52" spans="1:12" s="109" customFormat="1" ht="12">
      <c r="A52" s="15" t="s">
        <v>28</v>
      </c>
      <c r="B52" s="33" t="s">
        <v>97</v>
      </c>
      <c r="C52" s="21">
        <v>966</v>
      </c>
      <c r="D52" s="15" t="s">
        <v>77</v>
      </c>
      <c r="E52" s="58" t="s">
        <v>131</v>
      </c>
      <c r="F52" s="21">
        <v>800</v>
      </c>
      <c r="G52" s="21"/>
      <c r="H52" s="24">
        <f>H53</f>
        <v>50</v>
      </c>
      <c r="I52" s="126"/>
      <c r="J52"/>
      <c r="K52"/>
      <c r="L52"/>
    </row>
    <row r="53" spans="1:12" s="109" customFormat="1" ht="12.75" customHeight="1" thickBot="1">
      <c r="A53" s="16"/>
      <c r="B53" s="5" t="s">
        <v>29</v>
      </c>
      <c r="C53" s="22">
        <v>966</v>
      </c>
      <c r="D53" s="16" t="s">
        <v>77</v>
      </c>
      <c r="E53" s="1" t="s">
        <v>131</v>
      </c>
      <c r="F53" s="22">
        <v>870</v>
      </c>
      <c r="G53" s="22"/>
      <c r="H53" s="25">
        <v>50</v>
      </c>
      <c r="I53" s="126"/>
      <c r="J53" t="s">
        <v>176</v>
      </c>
      <c r="K53"/>
      <c r="L53"/>
    </row>
    <row r="54" spans="1:12" s="109" customFormat="1" ht="12" customHeight="1" thickBot="1">
      <c r="A54" s="69" t="s">
        <v>30</v>
      </c>
      <c r="B54" s="70" t="s">
        <v>13</v>
      </c>
      <c r="C54" s="71">
        <v>966</v>
      </c>
      <c r="D54" s="72" t="s">
        <v>75</v>
      </c>
      <c r="E54" s="72"/>
      <c r="F54" s="71"/>
      <c r="G54" s="71"/>
      <c r="H54" s="73">
        <f>H55+H58+H60+H63+H66+H69</f>
        <v>4542.16</v>
      </c>
      <c r="I54" s="126"/>
      <c r="J54"/>
      <c r="K54"/>
      <c r="L54"/>
    </row>
    <row r="55" spans="1:12" s="109" customFormat="1" ht="31.5" thickBot="1">
      <c r="A55" s="39" t="s">
        <v>31</v>
      </c>
      <c r="B55" s="40" t="s">
        <v>101</v>
      </c>
      <c r="C55" s="41">
        <v>966</v>
      </c>
      <c r="D55" s="42" t="s">
        <v>75</v>
      </c>
      <c r="E55" s="42" t="s">
        <v>357</v>
      </c>
      <c r="F55" s="41"/>
      <c r="G55" s="41"/>
      <c r="H55" s="63">
        <f>H56</f>
        <v>295.36</v>
      </c>
      <c r="I55" s="126"/>
      <c r="J55"/>
      <c r="K55"/>
      <c r="L55"/>
    </row>
    <row r="56" spans="1:12" s="109" customFormat="1" ht="21">
      <c r="A56" s="15" t="s">
        <v>32</v>
      </c>
      <c r="B56" s="32" t="s">
        <v>24</v>
      </c>
      <c r="C56" s="21">
        <v>966</v>
      </c>
      <c r="D56" s="15" t="s">
        <v>75</v>
      </c>
      <c r="E56" s="242" t="s">
        <v>357</v>
      </c>
      <c r="F56" s="21">
        <v>200</v>
      </c>
      <c r="G56" s="21"/>
      <c r="H56" s="24">
        <f>H57</f>
        <v>295.36</v>
      </c>
      <c r="I56" s="126"/>
      <c r="J56"/>
      <c r="K56"/>
      <c r="L56"/>
    </row>
    <row r="57" spans="1:12" s="109" customFormat="1" ht="21" thickBot="1">
      <c r="A57" s="15"/>
      <c r="B57" s="5" t="s">
        <v>96</v>
      </c>
      <c r="C57" s="21">
        <v>966</v>
      </c>
      <c r="D57" s="15" t="s">
        <v>75</v>
      </c>
      <c r="E57" s="104" t="s">
        <v>357</v>
      </c>
      <c r="F57" s="21">
        <v>240</v>
      </c>
      <c r="G57" s="21"/>
      <c r="H57" s="24">
        <v>295.36</v>
      </c>
      <c r="I57" s="126"/>
      <c r="J57"/>
      <c r="K57"/>
      <c r="L57"/>
    </row>
    <row r="58" spans="1:8" ht="52.5" thickBot="1">
      <c r="A58" s="39" t="s">
        <v>33</v>
      </c>
      <c r="B58" s="40" t="s">
        <v>102</v>
      </c>
      <c r="C58" s="41">
        <v>966</v>
      </c>
      <c r="D58" s="42" t="s">
        <v>75</v>
      </c>
      <c r="E58" s="42" t="s">
        <v>358</v>
      </c>
      <c r="F58" s="41"/>
      <c r="G58" s="41"/>
      <c r="H58" s="63">
        <f>H59</f>
        <v>50</v>
      </c>
    </row>
    <row r="59" spans="1:8" ht="21" thickBot="1">
      <c r="A59" s="15" t="s">
        <v>34</v>
      </c>
      <c r="B59" s="46" t="s">
        <v>24</v>
      </c>
      <c r="C59" s="28">
        <v>966</v>
      </c>
      <c r="D59" s="8" t="s">
        <v>75</v>
      </c>
      <c r="E59" s="45" t="s">
        <v>358</v>
      </c>
      <c r="F59" s="28">
        <v>200</v>
      </c>
      <c r="G59" s="28"/>
      <c r="H59" s="24">
        <v>50</v>
      </c>
    </row>
    <row r="60" spans="1:12" s="109" customFormat="1" ht="42" thickBot="1">
      <c r="A60" s="39" t="s">
        <v>35</v>
      </c>
      <c r="B60" s="40" t="s">
        <v>412</v>
      </c>
      <c r="C60" s="41">
        <v>966</v>
      </c>
      <c r="D60" s="42" t="s">
        <v>75</v>
      </c>
      <c r="E60" s="42" t="s">
        <v>413</v>
      </c>
      <c r="F60" s="41"/>
      <c r="G60" s="41"/>
      <c r="H60" s="63">
        <f>H61</f>
        <v>50</v>
      </c>
      <c r="I60" s="126"/>
      <c r="J60"/>
      <c r="K60"/>
      <c r="L60"/>
    </row>
    <row r="61" spans="1:12" s="109" customFormat="1" ht="21">
      <c r="A61" s="15" t="s">
        <v>378</v>
      </c>
      <c r="B61" s="32" t="s">
        <v>24</v>
      </c>
      <c r="C61" s="21">
        <v>966</v>
      </c>
      <c r="D61" s="15" t="s">
        <v>75</v>
      </c>
      <c r="E61" s="111" t="s">
        <v>413</v>
      </c>
      <c r="F61" s="21">
        <v>200</v>
      </c>
      <c r="G61" s="21"/>
      <c r="H61" s="24">
        <f>H62</f>
        <v>50</v>
      </c>
      <c r="I61" s="126"/>
      <c r="J61"/>
      <c r="K61"/>
      <c r="L61"/>
    </row>
    <row r="62" spans="1:12" s="109" customFormat="1" ht="21" thickBot="1">
      <c r="A62" s="15"/>
      <c r="B62" s="5" t="s">
        <v>96</v>
      </c>
      <c r="C62" s="21">
        <v>966</v>
      </c>
      <c r="D62" s="15" t="s">
        <v>75</v>
      </c>
      <c r="E62" s="111" t="s">
        <v>413</v>
      </c>
      <c r="F62" s="21">
        <v>240</v>
      </c>
      <c r="G62" s="21"/>
      <c r="H62" s="25">
        <v>50</v>
      </c>
      <c r="I62" s="126"/>
      <c r="J62"/>
      <c r="K62"/>
      <c r="L62"/>
    </row>
    <row r="63" spans="1:12" s="109" customFormat="1" ht="52.5" thickBot="1">
      <c r="A63" s="39" t="s">
        <v>411</v>
      </c>
      <c r="B63" s="40" t="s">
        <v>414</v>
      </c>
      <c r="C63" s="41">
        <v>966</v>
      </c>
      <c r="D63" s="42" t="s">
        <v>75</v>
      </c>
      <c r="E63" s="42" t="s">
        <v>415</v>
      </c>
      <c r="F63" s="41"/>
      <c r="G63" s="41"/>
      <c r="H63" s="63">
        <f>H64</f>
        <v>50</v>
      </c>
      <c r="I63" s="126"/>
      <c r="J63"/>
      <c r="K63"/>
      <c r="L63"/>
    </row>
    <row r="64" spans="1:12" s="109" customFormat="1" ht="21">
      <c r="A64" s="15" t="s">
        <v>420</v>
      </c>
      <c r="B64" s="32" t="s">
        <v>24</v>
      </c>
      <c r="C64" s="21">
        <v>966</v>
      </c>
      <c r="D64" s="15" t="s">
        <v>75</v>
      </c>
      <c r="E64" s="111" t="s">
        <v>415</v>
      </c>
      <c r="F64" s="21">
        <v>200</v>
      </c>
      <c r="G64" s="21"/>
      <c r="H64" s="24">
        <f>H65</f>
        <v>50</v>
      </c>
      <c r="I64" s="126"/>
      <c r="J64"/>
      <c r="K64"/>
      <c r="L64"/>
    </row>
    <row r="65" spans="1:12" s="109" customFormat="1" ht="21" thickBot="1">
      <c r="A65" s="15"/>
      <c r="B65" s="5" t="s">
        <v>96</v>
      </c>
      <c r="C65" s="21">
        <v>966</v>
      </c>
      <c r="D65" s="15" t="s">
        <v>75</v>
      </c>
      <c r="E65" s="111" t="s">
        <v>415</v>
      </c>
      <c r="F65" s="21">
        <v>240</v>
      </c>
      <c r="G65" s="21"/>
      <c r="H65" s="25">
        <v>50</v>
      </c>
      <c r="I65" s="126"/>
      <c r="J65"/>
      <c r="K65"/>
      <c r="L65"/>
    </row>
    <row r="66" spans="1:12" s="109" customFormat="1" ht="52.5">
      <c r="A66" s="64" t="s">
        <v>416</v>
      </c>
      <c r="B66" s="65" t="s">
        <v>417</v>
      </c>
      <c r="C66" s="66">
        <v>966</v>
      </c>
      <c r="D66" s="67" t="s">
        <v>75</v>
      </c>
      <c r="E66" s="67" t="s">
        <v>418</v>
      </c>
      <c r="F66" s="66"/>
      <c r="G66" s="66"/>
      <c r="H66" s="68">
        <f>H67</f>
        <v>50</v>
      </c>
      <c r="I66" s="126"/>
      <c r="J66"/>
      <c r="K66"/>
      <c r="L66"/>
    </row>
    <row r="67" spans="1:12" s="109" customFormat="1" ht="21">
      <c r="A67" s="16" t="s">
        <v>419</v>
      </c>
      <c r="B67" s="34" t="s">
        <v>24</v>
      </c>
      <c r="C67" s="22">
        <v>966</v>
      </c>
      <c r="D67" s="16" t="s">
        <v>75</v>
      </c>
      <c r="E67" s="104" t="s">
        <v>418</v>
      </c>
      <c r="F67" s="22">
        <v>200</v>
      </c>
      <c r="G67" s="22"/>
      <c r="H67" s="25">
        <f>H68</f>
        <v>50</v>
      </c>
      <c r="I67" s="126"/>
      <c r="J67"/>
      <c r="K67"/>
      <c r="L67"/>
    </row>
    <row r="68" spans="1:12" s="109" customFormat="1" ht="21">
      <c r="A68" s="16"/>
      <c r="B68" s="5" t="s">
        <v>96</v>
      </c>
      <c r="C68" s="22">
        <v>966</v>
      </c>
      <c r="D68" s="16" t="s">
        <v>75</v>
      </c>
      <c r="E68" s="104" t="s">
        <v>418</v>
      </c>
      <c r="F68" s="22">
        <v>240</v>
      </c>
      <c r="G68" s="22"/>
      <c r="H68" s="25">
        <v>50</v>
      </c>
      <c r="I68" s="126"/>
      <c r="J68"/>
      <c r="K68"/>
      <c r="L68"/>
    </row>
    <row r="69" spans="1:13" s="109" customFormat="1" ht="21">
      <c r="A69" s="87" t="s">
        <v>36</v>
      </c>
      <c r="B69" s="88" t="s">
        <v>180</v>
      </c>
      <c r="C69" s="89"/>
      <c r="D69" s="87" t="s">
        <v>75</v>
      </c>
      <c r="E69" s="87" t="s">
        <v>175</v>
      </c>
      <c r="F69" s="89"/>
      <c r="G69" s="135"/>
      <c r="H69" s="90">
        <f>H70+H75</f>
        <v>4046.8</v>
      </c>
      <c r="I69" s="126"/>
      <c r="J69"/>
      <c r="K69"/>
      <c r="L69"/>
      <c r="M69" s="247"/>
    </row>
    <row r="70" spans="1:12" s="109" customFormat="1" ht="42">
      <c r="A70" s="16" t="s">
        <v>421</v>
      </c>
      <c r="B70" s="5" t="s">
        <v>93</v>
      </c>
      <c r="C70" s="22"/>
      <c r="D70" s="16" t="s">
        <v>75</v>
      </c>
      <c r="E70" s="1" t="s">
        <v>175</v>
      </c>
      <c r="F70" s="22">
        <v>100</v>
      </c>
      <c r="G70" s="22"/>
      <c r="H70" s="25">
        <f>H71</f>
        <v>3715.4</v>
      </c>
      <c r="I70" s="126"/>
      <c r="J70"/>
      <c r="K70"/>
      <c r="L70"/>
    </row>
    <row r="71" spans="1:12" s="109" customFormat="1" ht="21">
      <c r="A71" s="16"/>
      <c r="B71" s="5" t="s">
        <v>177</v>
      </c>
      <c r="C71" s="22"/>
      <c r="D71" s="16" t="s">
        <v>75</v>
      </c>
      <c r="E71" s="1" t="s">
        <v>175</v>
      </c>
      <c r="F71" s="22">
        <v>110</v>
      </c>
      <c r="G71" s="22"/>
      <c r="H71" s="25">
        <v>3715.4</v>
      </c>
      <c r="I71" s="126"/>
      <c r="J71"/>
      <c r="K71"/>
      <c r="L71"/>
    </row>
    <row r="72" spans="1:12" s="109" customFormat="1" ht="21" hidden="1">
      <c r="A72" s="16"/>
      <c r="B72" s="5" t="s">
        <v>174</v>
      </c>
      <c r="C72" s="22"/>
      <c r="D72" s="16" t="s">
        <v>75</v>
      </c>
      <c r="E72" s="1" t="s">
        <v>175</v>
      </c>
      <c r="F72" s="22">
        <v>111</v>
      </c>
      <c r="G72" s="22"/>
      <c r="H72" s="25">
        <v>2743.8</v>
      </c>
      <c r="I72" s="126"/>
      <c r="J72"/>
      <c r="K72"/>
      <c r="L72"/>
    </row>
    <row r="73" spans="1:12" s="109" customFormat="1" ht="21" hidden="1">
      <c r="A73" s="16"/>
      <c r="B73" s="5" t="s">
        <v>321</v>
      </c>
      <c r="C73" s="22"/>
      <c r="D73" s="16" t="s">
        <v>75</v>
      </c>
      <c r="E73" s="1" t="s">
        <v>175</v>
      </c>
      <c r="F73" s="22">
        <v>112</v>
      </c>
      <c r="G73" s="22"/>
      <c r="H73" s="25">
        <v>6.6</v>
      </c>
      <c r="I73" s="126"/>
      <c r="J73"/>
      <c r="K73"/>
      <c r="L73"/>
    </row>
    <row r="74" spans="1:12" s="109" customFormat="1" ht="42" hidden="1">
      <c r="A74" s="16"/>
      <c r="B74" s="5" t="s">
        <v>178</v>
      </c>
      <c r="C74" s="22"/>
      <c r="D74" s="16" t="s">
        <v>75</v>
      </c>
      <c r="E74" s="1" t="s">
        <v>175</v>
      </c>
      <c r="F74" s="22">
        <v>119</v>
      </c>
      <c r="G74" s="22"/>
      <c r="H74" s="25">
        <v>836.9</v>
      </c>
      <c r="I74" s="126"/>
      <c r="J74"/>
      <c r="K74"/>
      <c r="L74"/>
    </row>
    <row r="75" spans="1:12" s="109" customFormat="1" ht="21">
      <c r="A75" s="45" t="s">
        <v>422</v>
      </c>
      <c r="B75" s="43" t="s">
        <v>24</v>
      </c>
      <c r="C75" s="44">
        <v>966</v>
      </c>
      <c r="D75" s="45" t="s">
        <v>75</v>
      </c>
      <c r="E75" s="59" t="s">
        <v>175</v>
      </c>
      <c r="F75" s="44">
        <v>200</v>
      </c>
      <c r="G75" s="44"/>
      <c r="H75" s="54">
        <f>H76</f>
        <v>331.40000000000003</v>
      </c>
      <c r="I75" s="126"/>
      <c r="J75"/>
      <c r="K75"/>
      <c r="L75"/>
    </row>
    <row r="76" spans="1:12" s="109" customFormat="1" ht="23.25" customHeight="1">
      <c r="A76" s="104"/>
      <c r="B76" s="5" t="s">
        <v>96</v>
      </c>
      <c r="C76" s="105">
        <v>966</v>
      </c>
      <c r="D76" s="104" t="s">
        <v>75</v>
      </c>
      <c r="E76" s="1" t="s">
        <v>175</v>
      </c>
      <c r="F76" s="105">
        <v>240</v>
      </c>
      <c r="G76" s="105"/>
      <c r="H76" s="25">
        <f>7+1212.7-701-187.3</f>
        <v>331.40000000000003</v>
      </c>
      <c r="I76" s="126"/>
      <c r="J76"/>
      <c r="K76"/>
      <c r="L76"/>
    </row>
    <row r="77" spans="1:12" s="109" customFormat="1" ht="36" customHeight="1" thickBot="1">
      <c r="A77" s="131" t="s">
        <v>37</v>
      </c>
      <c r="B77" s="133" t="s">
        <v>38</v>
      </c>
      <c r="C77" s="134">
        <v>966</v>
      </c>
      <c r="D77" s="132" t="s">
        <v>78</v>
      </c>
      <c r="E77" s="132"/>
      <c r="F77" s="134"/>
      <c r="G77" s="134"/>
      <c r="H77" s="235">
        <f>H78</f>
        <v>25</v>
      </c>
      <c r="I77" s="126"/>
      <c r="J77"/>
      <c r="K77"/>
      <c r="L77"/>
    </row>
    <row r="78" spans="1:8" ht="21" thickBot="1">
      <c r="A78" s="69" t="s">
        <v>39</v>
      </c>
      <c r="B78" s="70" t="s">
        <v>40</v>
      </c>
      <c r="C78" s="71">
        <v>966</v>
      </c>
      <c r="D78" s="72" t="s">
        <v>79</v>
      </c>
      <c r="E78" s="72"/>
      <c r="F78" s="71"/>
      <c r="G78" s="71"/>
      <c r="H78" s="73">
        <f>H79</f>
        <v>25</v>
      </c>
    </row>
    <row r="79" spans="1:8" ht="81" customHeight="1" thickBot="1">
      <c r="A79" s="39" t="s">
        <v>120</v>
      </c>
      <c r="B79" s="40" t="s">
        <v>121</v>
      </c>
      <c r="C79" s="41">
        <v>966</v>
      </c>
      <c r="D79" s="42" t="s">
        <v>79</v>
      </c>
      <c r="E79" s="42" t="s">
        <v>133</v>
      </c>
      <c r="F79" s="41"/>
      <c r="G79" s="41"/>
      <c r="H79" s="63">
        <f>H80</f>
        <v>25</v>
      </c>
    </row>
    <row r="80" spans="1:8" ht="21">
      <c r="A80" s="15" t="s">
        <v>122</v>
      </c>
      <c r="B80" s="32" t="s">
        <v>24</v>
      </c>
      <c r="C80" s="21">
        <v>966</v>
      </c>
      <c r="D80" s="15" t="s">
        <v>79</v>
      </c>
      <c r="E80" s="8" t="s">
        <v>133</v>
      </c>
      <c r="F80" s="21">
        <v>200</v>
      </c>
      <c r="G80" s="21"/>
      <c r="H80" s="24">
        <f>H81</f>
        <v>25</v>
      </c>
    </row>
    <row r="81" spans="1:8" ht="21">
      <c r="A81" s="15"/>
      <c r="B81" s="5" t="s">
        <v>96</v>
      </c>
      <c r="C81" s="21">
        <v>966</v>
      </c>
      <c r="D81" s="15" t="s">
        <v>79</v>
      </c>
      <c r="E81" s="8" t="s">
        <v>133</v>
      </c>
      <c r="F81" s="21">
        <v>240</v>
      </c>
      <c r="G81" s="21"/>
      <c r="H81" s="24">
        <v>25</v>
      </c>
    </row>
    <row r="82" spans="1:12" s="109" customFormat="1" ht="36" customHeight="1" thickBot="1">
      <c r="A82" s="131" t="s">
        <v>272</v>
      </c>
      <c r="B82" s="133" t="s">
        <v>372</v>
      </c>
      <c r="C82" s="134">
        <v>966</v>
      </c>
      <c r="D82" s="132" t="s">
        <v>373</v>
      </c>
      <c r="E82" s="132"/>
      <c r="F82" s="134"/>
      <c r="G82" s="134"/>
      <c r="H82" s="235">
        <f>H83+H87</f>
        <v>120</v>
      </c>
      <c r="I82" s="126"/>
      <c r="J82"/>
      <c r="K82"/>
      <c r="L82"/>
    </row>
    <row r="83" spans="1:8" ht="12.75" thickBot="1">
      <c r="A83" s="69" t="s">
        <v>110</v>
      </c>
      <c r="B83" s="70" t="s">
        <v>374</v>
      </c>
      <c r="C83" s="71">
        <v>966</v>
      </c>
      <c r="D83" s="72" t="s">
        <v>370</v>
      </c>
      <c r="E83" s="72"/>
      <c r="F83" s="71"/>
      <c r="G83" s="71"/>
      <c r="H83" s="73">
        <f>H84</f>
        <v>70</v>
      </c>
    </row>
    <row r="84" spans="1:8" ht="81" customHeight="1" thickBot="1">
      <c r="A84" s="39" t="s">
        <v>111</v>
      </c>
      <c r="B84" s="245" t="s">
        <v>369</v>
      </c>
      <c r="C84" s="41">
        <v>966</v>
      </c>
      <c r="D84" s="42" t="s">
        <v>370</v>
      </c>
      <c r="E84" s="259" t="s">
        <v>408</v>
      </c>
      <c r="F84" s="41"/>
      <c r="G84" s="41"/>
      <c r="H84" s="63">
        <f>H85</f>
        <v>70</v>
      </c>
    </row>
    <row r="85" spans="1:8" ht="21">
      <c r="A85" s="15" t="s">
        <v>112</v>
      </c>
      <c r="B85" s="32" t="s">
        <v>24</v>
      </c>
      <c r="C85" s="21">
        <v>966</v>
      </c>
      <c r="D85" s="15" t="s">
        <v>370</v>
      </c>
      <c r="E85" s="8" t="s">
        <v>408</v>
      </c>
      <c r="F85" s="21">
        <v>800</v>
      </c>
      <c r="G85" s="21"/>
      <c r="H85" s="24">
        <f>H86</f>
        <v>70</v>
      </c>
    </row>
    <row r="86" spans="1:8" ht="21" thickBot="1">
      <c r="A86" s="15"/>
      <c r="B86" s="5" t="s">
        <v>96</v>
      </c>
      <c r="C86" s="21">
        <v>966</v>
      </c>
      <c r="D86" s="15" t="s">
        <v>370</v>
      </c>
      <c r="E86" s="8" t="s">
        <v>408</v>
      </c>
      <c r="F86" s="21">
        <v>810</v>
      </c>
      <c r="G86" s="21"/>
      <c r="H86" s="24">
        <v>70</v>
      </c>
    </row>
    <row r="87" spans="1:8" ht="12.75" thickBot="1">
      <c r="A87" s="69" t="s">
        <v>379</v>
      </c>
      <c r="B87" s="70" t="s">
        <v>375</v>
      </c>
      <c r="C87" s="71">
        <v>966</v>
      </c>
      <c r="D87" s="72" t="s">
        <v>371</v>
      </c>
      <c r="E87" s="72"/>
      <c r="F87" s="71"/>
      <c r="G87" s="71"/>
      <c r="H87" s="73">
        <f>H88</f>
        <v>50</v>
      </c>
    </row>
    <row r="88" spans="1:8" ht="81" customHeight="1" thickBot="1">
      <c r="A88" s="39" t="s">
        <v>380</v>
      </c>
      <c r="B88" s="40" t="s">
        <v>123</v>
      </c>
      <c r="C88" s="41">
        <v>966</v>
      </c>
      <c r="D88" s="42" t="s">
        <v>371</v>
      </c>
      <c r="E88" s="42" t="s">
        <v>359</v>
      </c>
      <c r="F88" s="41"/>
      <c r="G88" s="41"/>
      <c r="H88" s="63">
        <f>H89</f>
        <v>50</v>
      </c>
    </row>
    <row r="89" spans="1:8" ht="21">
      <c r="A89" s="15" t="s">
        <v>381</v>
      </c>
      <c r="B89" s="32" t="s">
        <v>24</v>
      </c>
      <c r="C89" s="21">
        <v>966</v>
      </c>
      <c r="D89" s="15" t="s">
        <v>371</v>
      </c>
      <c r="E89" s="45" t="s">
        <v>359</v>
      </c>
      <c r="F89" s="21">
        <v>200</v>
      </c>
      <c r="G89" s="21"/>
      <c r="H89" s="24">
        <f>H90</f>
        <v>50</v>
      </c>
    </row>
    <row r="90" spans="1:8" ht="21" thickBot="1">
      <c r="A90" s="15"/>
      <c r="B90" s="5" t="s">
        <v>96</v>
      </c>
      <c r="C90" s="21">
        <v>966</v>
      </c>
      <c r="D90" s="15" t="s">
        <v>371</v>
      </c>
      <c r="E90" s="104" t="s">
        <v>359</v>
      </c>
      <c r="F90" s="21">
        <v>240</v>
      </c>
      <c r="G90" s="21"/>
      <c r="H90" s="24">
        <v>50</v>
      </c>
    </row>
    <row r="91" spans="1:8" ht="31.5" customHeight="1" thickBot="1">
      <c r="A91" s="75" t="s">
        <v>109</v>
      </c>
      <c r="B91" s="76" t="s">
        <v>41</v>
      </c>
      <c r="C91" s="77">
        <v>966</v>
      </c>
      <c r="D91" s="78" t="s">
        <v>80</v>
      </c>
      <c r="E91" s="78"/>
      <c r="F91" s="77"/>
      <c r="G91" s="77"/>
      <c r="H91" s="79">
        <f>H92</f>
        <v>54121.4</v>
      </c>
    </row>
    <row r="92" spans="1:8" ht="12.75" thickBot="1">
      <c r="A92" s="69" t="s">
        <v>124</v>
      </c>
      <c r="B92" s="70" t="s">
        <v>42</v>
      </c>
      <c r="C92" s="71">
        <v>966</v>
      </c>
      <c r="D92" s="72" t="s">
        <v>81</v>
      </c>
      <c r="E92" s="72"/>
      <c r="F92" s="71"/>
      <c r="G92" s="71"/>
      <c r="H92" s="73">
        <f>H93+H97+H101+H104</f>
        <v>54121.4</v>
      </c>
    </row>
    <row r="93" spans="1:8" ht="48.75" customHeight="1" thickBot="1">
      <c r="A93" s="39" t="s">
        <v>43</v>
      </c>
      <c r="B93" s="40" t="s">
        <v>106</v>
      </c>
      <c r="C93" s="41">
        <v>966</v>
      </c>
      <c r="D93" s="42" t="s">
        <v>81</v>
      </c>
      <c r="E93" s="42" t="s">
        <v>360</v>
      </c>
      <c r="F93" s="41"/>
      <c r="G93" s="41"/>
      <c r="H93" s="63">
        <f>H94</f>
        <v>13328.9</v>
      </c>
    </row>
    <row r="94" spans="1:8" ht="21" thickBot="1">
      <c r="A94" s="15" t="s">
        <v>44</v>
      </c>
      <c r="B94" s="49" t="s">
        <v>24</v>
      </c>
      <c r="C94" s="50">
        <v>966</v>
      </c>
      <c r="D94" s="51" t="s">
        <v>81</v>
      </c>
      <c r="E94" s="243" t="s">
        <v>360</v>
      </c>
      <c r="F94" s="50">
        <v>200</v>
      </c>
      <c r="G94" s="50"/>
      <c r="H94" s="52">
        <f>H95</f>
        <v>13328.9</v>
      </c>
    </row>
    <row r="95" spans="1:10" ht="21" thickBot="1">
      <c r="A95" s="15"/>
      <c r="B95" s="5" t="s">
        <v>96</v>
      </c>
      <c r="C95" s="50">
        <v>966</v>
      </c>
      <c r="D95" s="51" t="s">
        <v>81</v>
      </c>
      <c r="E95" s="243" t="s">
        <v>360</v>
      </c>
      <c r="F95" s="50">
        <v>240</v>
      </c>
      <c r="G95" s="50"/>
      <c r="H95" s="52">
        <f>17124.6-2088.8-1396.5-310.4</f>
        <v>13328.9</v>
      </c>
      <c r="J95">
        <v>-500</v>
      </c>
    </row>
    <row r="96" spans="1:10" ht="21" hidden="1" thickBot="1">
      <c r="A96" s="15"/>
      <c r="B96" s="34" t="s">
        <v>143</v>
      </c>
      <c r="C96" s="50">
        <v>966</v>
      </c>
      <c r="D96" s="51" t="s">
        <v>81</v>
      </c>
      <c r="E96" s="241" t="s">
        <v>360</v>
      </c>
      <c r="F96" s="50">
        <v>244</v>
      </c>
      <c r="G96" s="50"/>
      <c r="H96" s="52">
        <v>5715.9</v>
      </c>
      <c r="J96" t="s">
        <v>173</v>
      </c>
    </row>
    <row r="97" spans="1:8" ht="38.25" customHeight="1" thickBot="1">
      <c r="A97" s="39" t="s">
        <v>319</v>
      </c>
      <c r="B97" s="40" t="s">
        <v>107</v>
      </c>
      <c r="C97" s="41">
        <v>966</v>
      </c>
      <c r="D97" s="42" t="s">
        <v>81</v>
      </c>
      <c r="E97" s="42" t="s">
        <v>361</v>
      </c>
      <c r="F97" s="41"/>
      <c r="G97" s="41"/>
      <c r="H97" s="63">
        <f>H98</f>
        <v>6175.4</v>
      </c>
    </row>
    <row r="98" spans="1:8" ht="21">
      <c r="A98" s="15" t="s">
        <v>382</v>
      </c>
      <c r="B98" s="32" t="s">
        <v>24</v>
      </c>
      <c r="C98" s="21">
        <v>966</v>
      </c>
      <c r="D98" s="15" t="s">
        <v>81</v>
      </c>
      <c r="E98" s="111" t="s">
        <v>361</v>
      </c>
      <c r="F98" s="21">
        <v>200</v>
      </c>
      <c r="G98" s="21"/>
      <c r="H98" s="24">
        <f>H99</f>
        <v>6175.4</v>
      </c>
    </row>
    <row r="99" spans="1:10" ht="21" thickBot="1">
      <c r="A99" s="15"/>
      <c r="B99" s="5" t="s">
        <v>96</v>
      </c>
      <c r="C99" s="21">
        <v>966</v>
      </c>
      <c r="D99" s="15" t="s">
        <v>81</v>
      </c>
      <c r="E99" s="111" t="s">
        <v>361</v>
      </c>
      <c r="F99" s="21">
        <v>240</v>
      </c>
      <c r="G99" s="21"/>
      <c r="H99" s="24">
        <f>6365.9-190.5</f>
        <v>6175.4</v>
      </c>
      <c r="J99">
        <v>-500</v>
      </c>
    </row>
    <row r="100" spans="1:10" ht="21" hidden="1" thickBot="1">
      <c r="A100" s="15"/>
      <c r="B100" s="34" t="s">
        <v>143</v>
      </c>
      <c r="C100" s="21">
        <v>966</v>
      </c>
      <c r="D100" s="15" t="s">
        <v>81</v>
      </c>
      <c r="E100" s="240" t="s">
        <v>361</v>
      </c>
      <c r="F100" s="21">
        <v>244</v>
      </c>
      <c r="G100" s="21"/>
      <c r="H100" s="24">
        <v>3240</v>
      </c>
      <c r="J100" t="s">
        <v>173</v>
      </c>
    </row>
    <row r="101" spans="1:8" ht="31.5" thickBot="1">
      <c r="A101" s="39" t="s">
        <v>383</v>
      </c>
      <c r="B101" s="40" t="s">
        <v>108</v>
      </c>
      <c r="C101" s="41">
        <v>966</v>
      </c>
      <c r="D101" s="42" t="s">
        <v>81</v>
      </c>
      <c r="E101" s="42" t="s">
        <v>362</v>
      </c>
      <c r="F101" s="41"/>
      <c r="G101" s="41"/>
      <c r="H101" s="63">
        <f>H102</f>
        <v>20061.3</v>
      </c>
    </row>
    <row r="102" spans="1:8" ht="21">
      <c r="A102" s="15" t="s">
        <v>384</v>
      </c>
      <c r="B102" s="53" t="s">
        <v>24</v>
      </c>
      <c r="C102" s="21">
        <v>966</v>
      </c>
      <c r="D102" s="15" t="s">
        <v>81</v>
      </c>
      <c r="E102" s="111" t="s">
        <v>362</v>
      </c>
      <c r="F102" s="21">
        <v>200</v>
      </c>
      <c r="G102" s="21"/>
      <c r="H102" s="24">
        <f>H103</f>
        <v>20061.3</v>
      </c>
    </row>
    <row r="103" spans="1:10" ht="21" thickBot="1">
      <c r="A103" s="15"/>
      <c r="B103" s="5" t="s">
        <v>96</v>
      </c>
      <c r="C103" s="21">
        <v>966</v>
      </c>
      <c r="D103" s="15" t="s">
        <v>81</v>
      </c>
      <c r="E103" s="111" t="s">
        <v>362</v>
      </c>
      <c r="F103" s="21">
        <v>240</v>
      </c>
      <c r="G103" s="21"/>
      <c r="H103" s="24">
        <f>21520.3-1459</f>
        <v>20061.3</v>
      </c>
      <c r="J103">
        <f>-700-1729</f>
        <v>-2429</v>
      </c>
    </row>
    <row r="104" spans="1:8" ht="21" thickBot="1">
      <c r="A104" s="39" t="s">
        <v>385</v>
      </c>
      <c r="B104" s="88" t="s">
        <v>179</v>
      </c>
      <c r="C104" s="89"/>
      <c r="D104" s="87" t="s">
        <v>81</v>
      </c>
      <c r="E104" s="87" t="s">
        <v>363</v>
      </c>
      <c r="F104" s="89"/>
      <c r="G104" s="89"/>
      <c r="H104" s="90">
        <f>H105+H107+H109</f>
        <v>14555.800000000001</v>
      </c>
    </row>
    <row r="105" spans="1:8" ht="42">
      <c r="A105" s="15" t="s">
        <v>386</v>
      </c>
      <c r="B105" s="5" t="s">
        <v>93</v>
      </c>
      <c r="C105" s="22"/>
      <c r="D105" s="16" t="s">
        <v>81</v>
      </c>
      <c r="E105" s="104" t="s">
        <v>363</v>
      </c>
      <c r="F105" s="22">
        <v>100</v>
      </c>
      <c r="G105" s="22"/>
      <c r="H105" s="25">
        <f>H106</f>
        <v>11882.7</v>
      </c>
    </row>
    <row r="106" spans="1:8" ht="21">
      <c r="A106" s="16"/>
      <c r="B106" s="5" t="s">
        <v>177</v>
      </c>
      <c r="C106" s="22"/>
      <c r="D106" s="16" t="s">
        <v>81</v>
      </c>
      <c r="E106" s="104" t="s">
        <v>363</v>
      </c>
      <c r="F106" s="22">
        <v>110</v>
      </c>
      <c r="G106" s="22"/>
      <c r="H106" s="25">
        <v>11882.7</v>
      </c>
    </row>
    <row r="107" spans="1:8" ht="21">
      <c r="A107" s="16" t="s">
        <v>424</v>
      </c>
      <c r="B107" s="5" t="s">
        <v>24</v>
      </c>
      <c r="C107" s="22"/>
      <c r="D107" s="16" t="s">
        <v>81</v>
      </c>
      <c r="E107" s="104" t="s">
        <v>363</v>
      </c>
      <c r="F107" s="22">
        <v>200</v>
      </c>
      <c r="G107" s="22"/>
      <c r="H107" s="25">
        <f>H108</f>
        <v>2671.1</v>
      </c>
    </row>
    <row r="108" spans="1:8" ht="21">
      <c r="A108" s="16"/>
      <c r="B108" s="5" t="s">
        <v>96</v>
      </c>
      <c r="C108" s="22"/>
      <c r="D108" s="16" t="s">
        <v>81</v>
      </c>
      <c r="E108" s="104" t="s">
        <v>363</v>
      </c>
      <c r="F108" s="22">
        <v>240</v>
      </c>
      <c r="G108" s="22"/>
      <c r="H108" s="25">
        <f>1630.8+12+78.3+950</f>
        <v>2671.1</v>
      </c>
    </row>
    <row r="109" spans="1:8" ht="12">
      <c r="A109" s="16" t="s">
        <v>425</v>
      </c>
      <c r="B109" s="5" t="s">
        <v>97</v>
      </c>
      <c r="C109" s="22">
        <v>928</v>
      </c>
      <c r="D109" s="16" t="s">
        <v>81</v>
      </c>
      <c r="E109" s="1" t="s">
        <v>363</v>
      </c>
      <c r="F109" s="22">
        <v>800</v>
      </c>
      <c r="G109" s="22"/>
      <c r="H109" s="25">
        <f>H110</f>
        <v>2</v>
      </c>
    </row>
    <row r="110" spans="1:8" ht="12">
      <c r="A110" s="16"/>
      <c r="B110" s="7" t="s">
        <v>14</v>
      </c>
      <c r="C110" s="22">
        <v>928</v>
      </c>
      <c r="D110" s="16" t="s">
        <v>81</v>
      </c>
      <c r="E110" s="1" t="s">
        <v>363</v>
      </c>
      <c r="F110" s="22">
        <v>850</v>
      </c>
      <c r="G110" s="22"/>
      <c r="H110" s="25">
        <v>2</v>
      </c>
    </row>
    <row r="111" spans="1:10" ht="12.75" thickBot="1">
      <c r="A111" s="248">
        <v>6</v>
      </c>
      <c r="B111" s="133" t="s">
        <v>45</v>
      </c>
      <c r="C111" s="134">
        <v>966</v>
      </c>
      <c r="D111" s="132" t="s">
        <v>82</v>
      </c>
      <c r="E111" s="132"/>
      <c r="F111" s="134"/>
      <c r="G111" s="134"/>
      <c r="H111" s="235">
        <f>H112</f>
        <v>400</v>
      </c>
      <c r="I111" s="126">
        <v>500.3</v>
      </c>
      <c r="J111" t="s">
        <v>173</v>
      </c>
    </row>
    <row r="112" spans="1:8" ht="12.75" thickBot="1">
      <c r="A112" s="69" t="s">
        <v>46</v>
      </c>
      <c r="B112" s="70" t="s">
        <v>47</v>
      </c>
      <c r="C112" s="71">
        <v>966</v>
      </c>
      <c r="D112" s="72" t="s">
        <v>83</v>
      </c>
      <c r="E112" s="72"/>
      <c r="F112" s="71"/>
      <c r="G112" s="71"/>
      <c r="H112" s="73">
        <f>H113</f>
        <v>400</v>
      </c>
    </row>
    <row r="113" spans="1:8" ht="63" thickBot="1">
      <c r="A113" s="39" t="s">
        <v>48</v>
      </c>
      <c r="B113" s="40" t="s">
        <v>100</v>
      </c>
      <c r="C113" s="41">
        <v>966</v>
      </c>
      <c r="D113" s="42" t="s">
        <v>83</v>
      </c>
      <c r="E113" s="42" t="s">
        <v>364</v>
      </c>
      <c r="F113" s="41"/>
      <c r="G113" s="41"/>
      <c r="H113" s="63">
        <f>H114</f>
        <v>400</v>
      </c>
    </row>
    <row r="114" spans="1:8" ht="21">
      <c r="A114" s="15" t="s">
        <v>49</v>
      </c>
      <c r="B114" s="53" t="s">
        <v>24</v>
      </c>
      <c r="C114" s="21">
        <v>966</v>
      </c>
      <c r="D114" s="15" t="s">
        <v>83</v>
      </c>
      <c r="E114" s="111" t="s">
        <v>364</v>
      </c>
      <c r="F114" s="21">
        <v>200</v>
      </c>
      <c r="G114" s="21"/>
      <c r="H114" s="24">
        <f>H115</f>
        <v>400</v>
      </c>
    </row>
    <row r="115" spans="1:8" ht="21" thickBot="1">
      <c r="A115" s="15"/>
      <c r="B115" s="5" t="s">
        <v>96</v>
      </c>
      <c r="C115" s="21">
        <v>966</v>
      </c>
      <c r="D115" s="15" t="s">
        <v>83</v>
      </c>
      <c r="E115" s="111" t="s">
        <v>364</v>
      </c>
      <c r="F115" s="21">
        <v>240</v>
      </c>
      <c r="G115" s="21"/>
      <c r="H115" s="24">
        <v>400</v>
      </c>
    </row>
    <row r="116" spans="1:8" ht="21" thickBot="1">
      <c r="A116" s="39" t="s">
        <v>114</v>
      </c>
      <c r="B116" s="40" t="s">
        <v>405</v>
      </c>
      <c r="C116" s="41">
        <v>966</v>
      </c>
      <c r="D116" s="42" t="s">
        <v>410</v>
      </c>
      <c r="E116" s="42" t="s">
        <v>409</v>
      </c>
      <c r="F116" s="41"/>
      <c r="G116" s="41"/>
      <c r="H116" s="63">
        <f>H117</f>
        <v>540</v>
      </c>
    </row>
    <row r="117" spans="1:8" ht="21" thickBot="1">
      <c r="A117" s="15" t="s">
        <v>115</v>
      </c>
      <c r="B117" s="32" t="s">
        <v>24</v>
      </c>
      <c r="C117" s="21">
        <v>966</v>
      </c>
      <c r="D117" s="15" t="s">
        <v>410</v>
      </c>
      <c r="E117" s="258" t="s">
        <v>409</v>
      </c>
      <c r="F117" s="21">
        <v>200</v>
      </c>
      <c r="G117" s="21"/>
      <c r="H117" s="24">
        <f>H118</f>
        <v>540</v>
      </c>
    </row>
    <row r="118" spans="1:8" ht="21" thickBot="1">
      <c r="A118" s="15"/>
      <c r="B118" s="5" t="s">
        <v>96</v>
      </c>
      <c r="C118" s="21">
        <v>966</v>
      </c>
      <c r="D118" s="15" t="s">
        <v>410</v>
      </c>
      <c r="E118" s="258" t="s">
        <v>409</v>
      </c>
      <c r="F118" s="21">
        <v>240</v>
      </c>
      <c r="G118" s="21"/>
      <c r="H118" s="24">
        <v>540</v>
      </c>
    </row>
    <row r="119" spans="1:9" ht="12.75" thickBot="1">
      <c r="A119" s="75" t="s">
        <v>116</v>
      </c>
      <c r="B119" s="76" t="s">
        <v>50</v>
      </c>
      <c r="C119" s="77">
        <v>966</v>
      </c>
      <c r="D119" s="78" t="s">
        <v>84</v>
      </c>
      <c r="E119" s="78"/>
      <c r="F119" s="77"/>
      <c r="G119" s="77"/>
      <c r="H119" s="79">
        <f>H120</f>
        <v>5505</v>
      </c>
      <c r="I119" s="126">
        <v>500.3</v>
      </c>
    </row>
    <row r="120" spans="1:8" ht="12.75" thickBot="1">
      <c r="A120" s="69" t="s">
        <v>51</v>
      </c>
      <c r="B120" s="70" t="s">
        <v>52</v>
      </c>
      <c r="C120" s="71">
        <v>966</v>
      </c>
      <c r="D120" s="72" t="s">
        <v>85</v>
      </c>
      <c r="E120" s="72"/>
      <c r="F120" s="71"/>
      <c r="G120" s="71"/>
      <c r="H120" s="73">
        <f>H121+H116+H124+H127</f>
        <v>5505</v>
      </c>
    </row>
    <row r="121" spans="1:8" ht="31.5" thickBot="1">
      <c r="A121" s="39" t="s">
        <v>53</v>
      </c>
      <c r="B121" s="40" t="s">
        <v>103</v>
      </c>
      <c r="C121" s="41">
        <v>966</v>
      </c>
      <c r="D121" s="42" t="s">
        <v>85</v>
      </c>
      <c r="E121" s="42" t="s">
        <v>365</v>
      </c>
      <c r="F121" s="41"/>
      <c r="G121" s="41"/>
      <c r="H121" s="63">
        <f>H122</f>
        <v>4665</v>
      </c>
    </row>
    <row r="122" spans="1:15" ht="49.5" customHeight="1">
      <c r="A122" s="15" t="s">
        <v>387</v>
      </c>
      <c r="B122" s="32" t="s">
        <v>24</v>
      </c>
      <c r="C122" s="21">
        <v>966</v>
      </c>
      <c r="D122" s="15" t="s">
        <v>85</v>
      </c>
      <c r="E122" s="111" t="s">
        <v>365</v>
      </c>
      <c r="F122" s="21">
        <v>200</v>
      </c>
      <c r="G122" s="21"/>
      <c r="H122" s="24">
        <f>H123</f>
        <v>4665</v>
      </c>
      <c r="O122" s="220"/>
    </row>
    <row r="123" spans="1:8" ht="21" thickBot="1">
      <c r="A123" s="15"/>
      <c r="B123" s="5" t="s">
        <v>96</v>
      </c>
      <c r="C123" s="21">
        <v>966</v>
      </c>
      <c r="D123" s="15" t="s">
        <v>85</v>
      </c>
      <c r="E123" s="111" t="s">
        <v>365</v>
      </c>
      <c r="F123" s="21">
        <v>240</v>
      </c>
      <c r="G123" s="21"/>
      <c r="H123" s="24">
        <f>5165-500</f>
        <v>4665</v>
      </c>
    </row>
    <row r="124" spans="1:8" ht="21" thickBot="1">
      <c r="A124" s="39" t="s">
        <v>388</v>
      </c>
      <c r="B124" s="40" t="s">
        <v>104</v>
      </c>
      <c r="C124" s="41">
        <v>966</v>
      </c>
      <c r="D124" s="42" t="s">
        <v>85</v>
      </c>
      <c r="E124" s="42" t="s">
        <v>366</v>
      </c>
      <c r="F124" s="41"/>
      <c r="G124" s="41"/>
      <c r="H124" s="63">
        <f>H125</f>
        <v>250</v>
      </c>
    </row>
    <row r="125" spans="1:8" ht="21">
      <c r="A125" s="15" t="s">
        <v>389</v>
      </c>
      <c r="B125" s="32" t="s">
        <v>24</v>
      </c>
      <c r="C125" s="21">
        <v>966</v>
      </c>
      <c r="D125" s="15" t="s">
        <v>85</v>
      </c>
      <c r="E125" s="111" t="s">
        <v>366</v>
      </c>
      <c r="F125" s="21">
        <v>200</v>
      </c>
      <c r="G125" s="21"/>
      <c r="H125" s="24">
        <f>H126</f>
        <v>250</v>
      </c>
    </row>
    <row r="126" spans="1:8" ht="21" thickBot="1">
      <c r="A126" s="15"/>
      <c r="B126" s="5" t="s">
        <v>96</v>
      </c>
      <c r="C126" s="21">
        <v>966</v>
      </c>
      <c r="D126" s="15" t="s">
        <v>85</v>
      </c>
      <c r="E126" s="111" t="s">
        <v>366</v>
      </c>
      <c r="F126" s="21">
        <v>240</v>
      </c>
      <c r="G126" s="21"/>
      <c r="H126" s="24">
        <v>250</v>
      </c>
    </row>
    <row r="127" spans="1:8" ht="73.5" thickBot="1">
      <c r="A127" s="39" t="s">
        <v>406</v>
      </c>
      <c r="B127" s="40" t="s">
        <v>377</v>
      </c>
      <c r="C127" s="41">
        <v>966</v>
      </c>
      <c r="D127" s="42" t="s">
        <v>85</v>
      </c>
      <c r="E127" s="42" t="s">
        <v>404</v>
      </c>
      <c r="F127" s="41"/>
      <c r="G127" s="41"/>
      <c r="H127" s="63">
        <f>H128</f>
        <v>50</v>
      </c>
    </row>
    <row r="128" spans="1:8" ht="21">
      <c r="A128" s="15" t="s">
        <v>407</v>
      </c>
      <c r="B128" s="32" t="s">
        <v>24</v>
      </c>
      <c r="C128" s="21">
        <v>966</v>
      </c>
      <c r="D128" s="15" t="s">
        <v>85</v>
      </c>
      <c r="E128" s="8" t="s">
        <v>404</v>
      </c>
      <c r="F128" s="21">
        <v>200</v>
      </c>
      <c r="G128" s="21"/>
      <c r="H128" s="24">
        <f>H129</f>
        <v>50</v>
      </c>
    </row>
    <row r="129" spans="1:8" ht="21" thickBot="1">
      <c r="A129" s="15"/>
      <c r="B129" s="5" t="s">
        <v>96</v>
      </c>
      <c r="C129" s="21">
        <v>966</v>
      </c>
      <c r="D129" s="15" t="s">
        <v>85</v>
      </c>
      <c r="E129" s="8" t="s">
        <v>404</v>
      </c>
      <c r="F129" s="21">
        <v>240</v>
      </c>
      <c r="G129" s="21"/>
      <c r="H129" s="24">
        <v>50</v>
      </c>
    </row>
    <row r="130" spans="1:12" s="109" customFormat="1" ht="38.25" customHeight="1" thickBot="1">
      <c r="A130" s="75" t="s">
        <v>118</v>
      </c>
      <c r="B130" s="76" t="s">
        <v>54</v>
      </c>
      <c r="C130" s="77"/>
      <c r="D130" s="78" t="s">
        <v>320</v>
      </c>
      <c r="E130" s="78"/>
      <c r="F130" s="77"/>
      <c r="G130" s="77"/>
      <c r="H130" s="79">
        <f>H131+H135</f>
        <v>11038.8</v>
      </c>
      <c r="I130" s="126"/>
      <c r="J130"/>
      <c r="K130"/>
      <c r="L130"/>
    </row>
    <row r="131" spans="1:12" s="109" customFormat="1" ht="15" customHeight="1" thickBot="1">
      <c r="A131" s="69" t="s">
        <v>55</v>
      </c>
      <c r="B131" s="70" t="s">
        <v>56</v>
      </c>
      <c r="C131" s="71">
        <v>966</v>
      </c>
      <c r="D131" s="72">
        <v>1003</v>
      </c>
      <c r="E131" s="72"/>
      <c r="F131" s="71"/>
      <c r="G131" s="71"/>
      <c r="H131" s="73">
        <f>H133</f>
        <v>456.8</v>
      </c>
      <c r="I131" s="126"/>
      <c r="J131"/>
      <c r="K131"/>
      <c r="L131"/>
    </row>
    <row r="132" spans="1:12" s="109" customFormat="1" ht="73.5" thickBot="1">
      <c r="A132" s="39" t="s">
        <v>57</v>
      </c>
      <c r="B132" s="40" t="s">
        <v>460</v>
      </c>
      <c r="C132" s="41">
        <v>966</v>
      </c>
      <c r="D132" s="42">
        <v>1003</v>
      </c>
      <c r="E132" s="42" t="s">
        <v>139</v>
      </c>
      <c r="F132" s="41"/>
      <c r="G132" s="41"/>
      <c r="H132" s="63">
        <f>H133</f>
        <v>456.8</v>
      </c>
      <c r="I132" s="126"/>
      <c r="J132"/>
      <c r="K132"/>
      <c r="L132"/>
    </row>
    <row r="133" spans="1:12" s="109" customFormat="1" ht="12">
      <c r="A133" s="8" t="s">
        <v>390</v>
      </c>
      <c r="B133" s="9" t="s">
        <v>89</v>
      </c>
      <c r="C133" s="28">
        <v>966</v>
      </c>
      <c r="D133" s="8">
        <v>1003</v>
      </c>
      <c r="E133" s="8" t="s">
        <v>139</v>
      </c>
      <c r="F133" s="28">
        <v>300</v>
      </c>
      <c r="G133" s="28"/>
      <c r="H133" s="24">
        <f>H134</f>
        <v>456.8</v>
      </c>
      <c r="I133" s="126"/>
      <c r="J133"/>
      <c r="K133"/>
      <c r="L133"/>
    </row>
    <row r="134" spans="1:12" s="109" customFormat="1" ht="12.75" thickBot="1">
      <c r="A134" s="8"/>
      <c r="B134" s="34" t="s">
        <v>90</v>
      </c>
      <c r="C134" s="28">
        <v>966</v>
      </c>
      <c r="D134" s="8">
        <v>1003</v>
      </c>
      <c r="E134" s="8" t="s">
        <v>139</v>
      </c>
      <c r="F134" s="28">
        <v>310</v>
      </c>
      <c r="G134" s="28"/>
      <c r="H134" s="24">
        <v>456.8</v>
      </c>
      <c r="I134" s="126">
        <v>-325.4</v>
      </c>
      <c r="J134"/>
      <c r="K134"/>
      <c r="L134"/>
    </row>
    <row r="135" spans="1:12" s="109" customFormat="1" ht="42" customHeight="1" thickBot="1">
      <c r="A135" s="69" t="s">
        <v>391</v>
      </c>
      <c r="B135" s="70" t="s">
        <v>58</v>
      </c>
      <c r="C135" s="71">
        <v>966</v>
      </c>
      <c r="D135" s="72">
        <v>1004</v>
      </c>
      <c r="E135" s="72"/>
      <c r="F135" s="71"/>
      <c r="G135" s="71"/>
      <c r="H135" s="73">
        <f>H136+H139</f>
        <v>10582</v>
      </c>
      <c r="I135" s="126"/>
      <c r="J135"/>
      <c r="K135"/>
      <c r="L135"/>
    </row>
    <row r="136" spans="1:12" s="109" customFormat="1" ht="42" thickBot="1">
      <c r="A136" s="39" t="s">
        <v>392</v>
      </c>
      <c r="B136" s="351" t="s">
        <v>461</v>
      </c>
      <c r="C136" s="41">
        <v>966</v>
      </c>
      <c r="D136" s="42">
        <v>1004</v>
      </c>
      <c r="E136" s="42" t="s">
        <v>170</v>
      </c>
      <c r="F136" s="41"/>
      <c r="G136" s="41"/>
      <c r="H136" s="63">
        <f>H137</f>
        <v>7269.4</v>
      </c>
      <c r="I136" s="126"/>
      <c r="J136"/>
      <c r="K136"/>
      <c r="L136"/>
    </row>
    <row r="137" spans="1:12" s="109" customFormat="1" ht="22.5" customHeight="1">
      <c r="A137" s="8" t="s">
        <v>452</v>
      </c>
      <c r="B137" s="9" t="s">
        <v>89</v>
      </c>
      <c r="C137" s="28">
        <v>966</v>
      </c>
      <c r="D137" s="8">
        <v>1004</v>
      </c>
      <c r="E137" s="8" t="s">
        <v>170</v>
      </c>
      <c r="F137" s="28">
        <v>300</v>
      </c>
      <c r="G137" s="28"/>
      <c r="H137" s="24">
        <f>H138</f>
        <v>7269.4</v>
      </c>
      <c r="I137" s="126"/>
      <c r="J137"/>
      <c r="K137"/>
      <c r="L137"/>
    </row>
    <row r="138" spans="1:12" s="109" customFormat="1" ht="18" customHeight="1" thickBot="1">
      <c r="A138" s="8"/>
      <c r="B138" s="34" t="s">
        <v>90</v>
      </c>
      <c r="C138" s="28">
        <v>966</v>
      </c>
      <c r="D138" s="8">
        <v>1004</v>
      </c>
      <c r="E138" s="8" t="s">
        <v>170</v>
      </c>
      <c r="F138" s="28">
        <v>310</v>
      </c>
      <c r="G138" s="28"/>
      <c r="H138" s="24">
        <v>7269.4</v>
      </c>
      <c r="I138" s="126"/>
      <c r="J138"/>
      <c r="K138"/>
      <c r="L138"/>
    </row>
    <row r="139" spans="1:12" s="109" customFormat="1" ht="31.5" thickBot="1">
      <c r="A139" s="39" t="s">
        <v>393</v>
      </c>
      <c r="B139" s="351" t="s">
        <v>462</v>
      </c>
      <c r="C139" s="41">
        <v>966</v>
      </c>
      <c r="D139" s="42">
        <v>1004</v>
      </c>
      <c r="E139" s="42" t="s">
        <v>171</v>
      </c>
      <c r="F139" s="41"/>
      <c r="G139" s="41"/>
      <c r="H139" s="63">
        <f>H141</f>
        <v>3312.6</v>
      </c>
      <c r="I139" s="126"/>
      <c r="J139"/>
      <c r="K139"/>
      <c r="L139"/>
    </row>
    <row r="140" spans="1:12" s="109" customFormat="1" ht="18.75" customHeight="1">
      <c r="A140" s="8" t="s">
        <v>454</v>
      </c>
      <c r="B140" s="9" t="s">
        <v>89</v>
      </c>
      <c r="C140" s="28">
        <v>966</v>
      </c>
      <c r="D140" s="8">
        <v>1004</v>
      </c>
      <c r="E140" s="8" t="s">
        <v>171</v>
      </c>
      <c r="F140" s="28">
        <v>300</v>
      </c>
      <c r="G140" s="28"/>
      <c r="H140" s="24">
        <f>H141</f>
        <v>3312.6</v>
      </c>
      <c r="I140" s="126"/>
      <c r="J140"/>
      <c r="K140"/>
      <c r="L140"/>
    </row>
    <row r="141" spans="1:12" s="109" customFormat="1" ht="27" customHeight="1" thickBot="1">
      <c r="A141" s="8"/>
      <c r="B141" s="106" t="s">
        <v>322</v>
      </c>
      <c r="C141" s="28">
        <v>966</v>
      </c>
      <c r="D141" s="8">
        <v>1004</v>
      </c>
      <c r="E141" s="8" t="s">
        <v>171</v>
      </c>
      <c r="F141" s="28">
        <v>320</v>
      </c>
      <c r="G141" s="28"/>
      <c r="H141" s="24">
        <v>3312.6</v>
      </c>
      <c r="I141" s="126"/>
      <c r="J141"/>
      <c r="K141"/>
      <c r="L141"/>
    </row>
    <row r="142" spans="1:12" s="109" customFormat="1" ht="12">
      <c r="A142" s="94" t="s">
        <v>119</v>
      </c>
      <c r="B142" s="95" t="s">
        <v>59</v>
      </c>
      <c r="C142" s="96">
        <v>966</v>
      </c>
      <c r="D142" s="97">
        <v>1100</v>
      </c>
      <c r="E142" s="97"/>
      <c r="F142" s="96"/>
      <c r="G142" s="96"/>
      <c r="H142" s="236">
        <f>H143</f>
        <v>800</v>
      </c>
      <c r="I142" s="126"/>
      <c r="J142"/>
      <c r="K142"/>
      <c r="L142"/>
    </row>
    <row r="143" spans="1:12" s="109" customFormat="1" ht="12">
      <c r="A143" s="98" t="s">
        <v>60</v>
      </c>
      <c r="B143" s="99" t="s">
        <v>61</v>
      </c>
      <c r="C143" s="100">
        <v>966</v>
      </c>
      <c r="D143" s="98" t="s">
        <v>426</v>
      </c>
      <c r="E143" s="98"/>
      <c r="F143" s="100"/>
      <c r="G143" s="100"/>
      <c r="H143" s="237">
        <f>H144+H147</f>
        <v>800</v>
      </c>
      <c r="I143" s="126"/>
      <c r="J143"/>
      <c r="K143"/>
      <c r="L143"/>
    </row>
    <row r="144" spans="1:12" s="109" customFormat="1" ht="81.75" customHeight="1">
      <c r="A144" s="87" t="s">
        <v>62</v>
      </c>
      <c r="B144" s="88" t="s">
        <v>105</v>
      </c>
      <c r="C144" s="89">
        <v>966</v>
      </c>
      <c r="D144" s="87" t="s">
        <v>426</v>
      </c>
      <c r="E144" s="87" t="s">
        <v>172</v>
      </c>
      <c r="F144" s="89"/>
      <c r="G144" s="89"/>
      <c r="H144" s="90">
        <f>H145</f>
        <v>300</v>
      </c>
      <c r="I144" s="126"/>
      <c r="J144"/>
      <c r="K144"/>
      <c r="L144"/>
    </row>
    <row r="145" spans="1:12" s="109" customFormat="1" ht="21">
      <c r="A145" s="16" t="s">
        <v>63</v>
      </c>
      <c r="B145" s="34" t="s">
        <v>24</v>
      </c>
      <c r="C145" s="22">
        <v>966</v>
      </c>
      <c r="D145" s="16" t="s">
        <v>426</v>
      </c>
      <c r="E145" s="1" t="s">
        <v>172</v>
      </c>
      <c r="F145" s="22">
        <v>200</v>
      </c>
      <c r="G145" s="22"/>
      <c r="H145" s="25">
        <f>H146</f>
        <v>300</v>
      </c>
      <c r="I145" s="126"/>
      <c r="J145"/>
      <c r="K145"/>
      <c r="L145"/>
    </row>
    <row r="146" spans="1:12" s="109" customFormat="1" ht="21">
      <c r="A146" s="16"/>
      <c r="B146" s="5" t="s">
        <v>96</v>
      </c>
      <c r="C146" s="22">
        <v>966</v>
      </c>
      <c r="D146" s="16" t="s">
        <v>426</v>
      </c>
      <c r="E146" s="1" t="s">
        <v>172</v>
      </c>
      <c r="F146" s="22">
        <v>240</v>
      </c>
      <c r="G146" s="22"/>
      <c r="H146" s="25">
        <v>300</v>
      </c>
      <c r="I146" s="126"/>
      <c r="J146"/>
      <c r="K146"/>
      <c r="L146"/>
    </row>
    <row r="147" spans="1:12" s="109" customFormat="1" ht="81.75" customHeight="1">
      <c r="A147" s="87" t="s">
        <v>456</v>
      </c>
      <c r="B147" s="88" t="s">
        <v>105</v>
      </c>
      <c r="C147" s="89">
        <v>966</v>
      </c>
      <c r="D147" s="87" t="s">
        <v>455</v>
      </c>
      <c r="E147" s="87" t="s">
        <v>172</v>
      </c>
      <c r="F147" s="89"/>
      <c r="G147" s="89"/>
      <c r="H147" s="90">
        <f>H148</f>
        <v>500</v>
      </c>
      <c r="I147" s="126"/>
      <c r="J147"/>
      <c r="K147"/>
      <c r="L147"/>
    </row>
    <row r="148" spans="1:12" s="109" customFormat="1" ht="21">
      <c r="A148" s="16" t="s">
        <v>457</v>
      </c>
      <c r="B148" s="34" t="s">
        <v>24</v>
      </c>
      <c r="C148" s="22">
        <v>966</v>
      </c>
      <c r="D148" s="16" t="s">
        <v>455</v>
      </c>
      <c r="E148" s="1" t="s">
        <v>172</v>
      </c>
      <c r="F148" s="22">
        <v>200</v>
      </c>
      <c r="G148" s="22"/>
      <c r="H148" s="25">
        <f>H149</f>
        <v>500</v>
      </c>
      <c r="I148" s="126"/>
      <c r="J148"/>
      <c r="K148"/>
      <c r="L148"/>
    </row>
    <row r="149" spans="1:12" s="109" customFormat="1" ht="21">
      <c r="A149" s="16"/>
      <c r="B149" s="5" t="s">
        <v>96</v>
      </c>
      <c r="C149" s="22">
        <v>966</v>
      </c>
      <c r="D149" s="16" t="s">
        <v>455</v>
      </c>
      <c r="E149" s="1" t="s">
        <v>172</v>
      </c>
      <c r="F149" s="22">
        <v>240</v>
      </c>
      <c r="G149" s="22"/>
      <c r="H149" s="25">
        <v>500</v>
      </c>
      <c r="I149" s="126"/>
      <c r="J149"/>
      <c r="K149"/>
      <c r="L149"/>
    </row>
    <row r="150" spans="1:8" ht="12">
      <c r="A150" s="91" t="s">
        <v>394</v>
      </c>
      <c r="B150" s="92" t="s">
        <v>64</v>
      </c>
      <c r="C150" s="93">
        <v>966</v>
      </c>
      <c r="D150" s="91">
        <v>1200</v>
      </c>
      <c r="E150" s="91"/>
      <c r="F150" s="93"/>
      <c r="G150" s="93"/>
      <c r="H150" s="238">
        <f>H151</f>
        <v>1381.4</v>
      </c>
    </row>
    <row r="151" spans="1:8" ht="12">
      <c r="A151" s="98" t="s">
        <v>395</v>
      </c>
      <c r="B151" s="99" t="s">
        <v>65</v>
      </c>
      <c r="C151" s="100">
        <v>966</v>
      </c>
      <c r="D151" s="98">
        <v>1202</v>
      </c>
      <c r="E151" s="98"/>
      <c r="F151" s="100"/>
      <c r="G151" s="100"/>
      <c r="H151" s="237">
        <f>H152</f>
        <v>1381.4</v>
      </c>
    </row>
    <row r="152" spans="1:8" ht="94.5">
      <c r="A152" s="87" t="s">
        <v>396</v>
      </c>
      <c r="B152" s="88" t="s">
        <v>99</v>
      </c>
      <c r="C152" s="89">
        <v>966</v>
      </c>
      <c r="D152" s="87">
        <v>1202</v>
      </c>
      <c r="E152" s="87" t="s">
        <v>140</v>
      </c>
      <c r="F152" s="89"/>
      <c r="G152" s="89"/>
      <c r="H152" s="90">
        <f>H153</f>
        <v>1381.4</v>
      </c>
    </row>
    <row r="153" spans="1:8" ht="21">
      <c r="A153" s="16" t="s">
        <v>397</v>
      </c>
      <c r="B153" s="34" t="s">
        <v>24</v>
      </c>
      <c r="C153" s="22">
        <v>966</v>
      </c>
      <c r="D153" s="16">
        <v>1202</v>
      </c>
      <c r="E153" s="1" t="s">
        <v>140</v>
      </c>
      <c r="F153" s="22">
        <v>200</v>
      </c>
      <c r="G153" s="22"/>
      <c r="H153" s="25">
        <f>H154</f>
        <v>1381.4</v>
      </c>
    </row>
    <row r="154" spans="1:8" ht="21">
      <c r="A154" s="16"/>
      <c r="B154" s="5" t="s">
        <v>96</v>
      </c>
      <c r="C154" s="22">
        <v>966</v>
      </c>
      <c r="D154" s="16">
        <v>1202</v>
      </c>
      <c r="E154" s="1" t="s">
        <v>140</v>
      </c>
      <c r="F154" s="22">
        <v>240</v>
      </c>
      <c r="G154" s="22"/>
      <c r="H154" s="25">
        <f>2128-454.1-292.5</f>
        <v>1381.4</v>
      </c>
    </row>
    <row r="155" spans="1:14" ht="12">
      <c r="A155" s="29"/>
      <c r="B155" s="30" t="s">
        <v>66</v>
      </c>
      <c r="C155" s="31"/>
      <c r="D155" s="31"/>
      <c r="E155" s="61"/>
      <c r="F155" s="31"/>
      <c r="G155" s="31"/>
      <c r="H155" s="38">
        <f>H12+H30+H91+H111+H119+H130+H142+H150+H77</f>
        <v>107536.46</v>
      </c>
      <c r="N155" s="220"/>
    </row>
  </sheetData>
  <sheetProtection/>
  <autoFilter ref="A11:G155"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8">
      <selection activeCell="F13" sqref="F13"/>
    </sheetView>
  </sheetViews>
  <sheetFormatPr defaultColWidth="9.00390625" defaultRowHeight="12.75"/>
  <cols>
    <col min="1" max="1" width="12.50390625" style="0" customWidth="1"/>
    <col min="2" max="2" width="19.00390625" style="0" customWidth="1"/>
    <col min="3" max="3" width="21.125" style="0" customWidth="1"/>
    <col min="4" max="4" width="18.50390625" style="0" customWidth="1"/>
    <col min="5" max="5" width="11.625" style="0" customWidth="1"/>
    <col min="6" max="6" width="29.50390625" style="0" customWidth="1"/>
    <col min="7" max="7" width="14.50390625" style="0" customWidth="1"/>
  </cols>
  <sheetData>
    <row r="1" spans="2:6" ht="51.75" customHeight="1">
      <c r="B1" s="343" t="s">
        <v>447</v>
      </c>
      <c r="C1" s="344"/>
      <c r="D1" s="344"/>
      <c r="E1" s="230"/>
      <c r="F1" s="230"/>
    </row>
    <row r="2" spans="2:6" ht="12">
      <c r="B2" s="230"/>
      <c r="C2" s="230"/>
      <c r="D2" s="230"/>
      <c r="E2" s="230"/>
      <c r="F2" s="230"/>
    </row>
    <row r="3" spans="2:6" ht="12">
      <c r="B3" s="230"/>
      <c r="C3" s="230"/>
      <c r="D3" s="230"/>
      <c r="E3" s="230"/>
      <c r="F3" s="230"/>
    </row>
    <row r="4" spans="2:6" ht="27.75" customHeight="1">
      <c r="B4" s="345" t="s">
        <v>446</v>
      </c>
      <c r="C4" s="345"/>
      <c r="D4" s="345"/>
      <c r="E4" s="230"/>
      <c r="F4" s="230"/>
    </row>
    <row r="5" spans="2:6" ht="12.75" thickBot="1">
      <c r="B5" s="230"/>
      <c r="C5" s="230"/>
      <c r="D5" s="230"/>
      <c r="E5" s="230"/>
      <c r="F5" s="230"/>
    </row>
    <row r="6" spans="1:4" ht="51" customHeight="1">
      <c r="A6" s="221" t="s">
        <v>323</v>
      </c>
      <c r="B6" s="340" t="s">
        <v>326</v>
      </c>
      <c r="C6" s="340" t="s">
        <v>327</v>
      </c>
      <c r="D6" s="224" t="s">
        <v>328</v>
      </c>
    </row>
    <row r="7" spans="1:4" ht="39">
      <c r="A7" s="222" t="s">
        <v>324</v>
      </c>
      <c r="B7" s="341"/>
      <c r="C7" s="341"/>
      <c r="D7" s="225" t="s">
        <v>329</v>
      </c>
    </row>
    <row r="8" spans="1:4" ht="26.25" thickBot="1">
      <c r="A8" s="223" t="s">
        <v>325</v>
      </c>
      <c r="B8" s="342"/>
      <c r="C8" s="342"/>
      <c r="D8" s="226"/>
    </row>
    <row r="9" spans="1:4" ht="37.5" customHeight="1" thickBot="1">
      <c r="A9" s="227">
        <v>0</v>
      </c>
      <c r="B9" s="228" t="s">
        <v>330</v>
      </c>
      <c r="C9" s="229" t="s">
        <v>331</v>
      </c>
      <c r="D9" s="301">
        <f>D14-D13</f>
        <v>-0.0415999999968335</v>
      </c>
    </row>
    <row r="10" spans="1:4" ht="44.25" customHeight="1" thickBot="1">
      <c r="A10" s="227">
        <v>0</v>
      </c>
      <c r="B10" s="228" t="s">
        <v>332</v>
      </c>
      <c r="C10" s="229" t="s">
        <v>333</v>
      </c>
      <c r="D10" s="301">
        <f>D11</f>
        <v>107536.5016</v>
      </c>
    </row>
    <row r="11" spans="1:4" ht="43.5" customHeight="1" thickBot="1">
      <c r="A11" s="227">
        <v>0</v>
      </c>
      <c r="B11" s="228" t="s">
        <v>334</v>
      </c>
      <c r="C11" s="229" t="s">
        <v>335</v>
      </c>
      <c r="D11" s="301">
        <f>D12</f>
        <v>107536.5016</v>
      </c>
    </row>
    <row r="12" spans="1:4" ht="49.5" customHeight="1" thickBot="1">
      <c r="A12" s="227">
        <v>0</v>
      </c>
      <c r="B12" s="228" t="s">
        <v>336</v>
      </c>
      <c r="C12" s="229" t="s">
        <v>337</v>
      </c>
      <c r="D12" s="301">
        <f>D13</f>
        <v>107536.5016</v>
      </c>
    </row>
    <row r="13" spans="1:4" ht="90" customHeight="1" thickBot="1">
      <c r="A13" s="227">
        <v>966</v>
      </c>
      <c r="B13" s="228" t="s">
        <v>338</v>
      </c>
      <c r="C13" s="229" t="s">
        <v>339</v>
      </c>
      <c r="D13" s="301">
        <f>'доходы 1 готово'!D87</f>
        <v>107536.5016</v>
      </c>
    </row>
    <row r="14" spans="1:4" ht="31.5" customHeight="1" thickBot="1">
      <c r="A14" s="227">
        <v>0</v>
      </c>
      <c r="B14" s="228" t="s">
        <v>340</v>
      </c>
      <c r="C14" s="229" t="s">
        <v>341</v>
      </c>
      <c r="D14" s="301">
        <f>D15</f>
        <v>107536.46</v>
      </c>
    </row>
    <row r="15" spans="1:4" ht="42" customHeight="1" thickBot="1">
      <c r="A15" s="227">
        <v>0</v>
      </c>
      <c r="B15" s="228" t="s">
        <v>342</v>
      </c>
      <c r="C15" s="229" t="s">
        <v>343</v>
      </c>
      <c r="D15" s="301">
        <f>D16</f>
        <v>107536.46</v>
      </c>
    </row>
    <row r="16" spans="1:4" ht="51.75" customHeight="1" thickBot="1">
      <c r="A16" s="227">
        <v>0</v>
      </c>
      <c r="B16" s="228" t="s">
        <v>344</v>
      </c>
      <c r="C16" s="229" t="s">
        <v>345</v>
      </c>
      <c r="D16" s="301">
        <f>D17</f>
        <v>107536.46</v>
      </c>
    </row>
    <row r="17" spans="1:6" ht="91.5" customHeight="1" thickBot="1">
      <c r="A17" s="227">
        <v>966</v>
      </c>
      <c r="B17" s="228" t="s">
        <v>346</v>
      </c>
      <c r="C17" s="229" t="s">
        <v>347</v>
      </c>
      <c r="D17" s="301">
        <f>'ассигнов 3'!H155</f>
        <v>107536.46</v>
      </c>
      <c r="F17">
        <v>115052.2</v>
      </c>
    </row>
  </sheetData>
  <sheetProtection/>
  <mergeCells count="4">
    <mergeCell ref="B6:B8"/>
    <mergeCell ref="C6:C8"/>
    <mergeCell ref="B1:D1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.50390625" style="0" customWidth="1"/>
    <col min="2" max="2" width="28.375" style="0" customWidth="1"/>
    <col min="3" max="3" width="49.125" style="0" customWidth="1"/>
  </cols>
  <sheetData>
    <row r="1" spans="2:3" ht="12">
      <c r="B1" s="346" t="s">
        <v>448</v>
      </c>
      <c r="C1" s="347"/>
    </row>
    <row r="2" spans="2:3" ht="45" customHeight="1">
      <c r="B2" s="347"/>
      <c r="C2" s="347"/>
    </row>
    <row r="3" spans="2:3" ht="102.75" customHeight="1" hidden="1">
      <c r="B3" s="347"/>
      <c r="C3" s="347"/>
    </row>
    <row r="4" spans="1:3" ht="12">
      <c r="A4" s="348" t="s">
        <v>349</v>
      </c>
      <c r="B4" s="349"/>
      <c r="C4" s="349"/>
    </row>
    <row r="5" spans="1:3" ht="4.5" customHeight="1" thickBot="1">
      <c r="A5" s="349"/>
      <c r="B5" s="349"/>
      <c r="C5" s="349"/>
    </row>
    <row r="6" spans="1:3" ht="45.75" customHeight="1" thickBot="1">
      <c r="A6" s="231" t="s">
        <v>313</v>
      </c>
      <c r="B6" s="350" t="s">
        <v>351</v>
      </c>
      <c r="C6" s="232" t="s">
        <v>350</v>
      </c>
    </row>
    <row r="7" spans="1:3" ht="51.75" customHeight="1" thickBot="1">
      <c r="A7" s="227">
        <v>1</v>
      </c>
      <c r="B7" s="227">
        <v>182</v>
      </c>
      <c r="C7" s="228" t="s">
        <v>352</v>
      </c>
    </row>
    <row r="8" spans="1:3" ht="21" customHeight="1" thickBot="1">
      <c r="A8" s="227">
        <v>2</v>
      </c>
      <c r="B8" s="228">
        <v>806</v>
      </c>
      <c r="C8" s="228" t="s">
        <v>353</v>
      </c>
    </row>
    <row r="9" spans="1:3" ht="27.75" customHeight="1" thickBot="1">
      <c r="A9" s="227">
        <v>3</v>
      </c>
      <c r="B9" s="228">
        <v>807</v>
      </c>
      <c r="C9" s="228" t="s">
        <v>354</v>
      </c>
    </row>
    <row r="10" spans="1:3" ht="29.25" customHeight="1" thickBot="1">
      <c r="A10" s="227">
        <v>4</v>
      </c>
      <c r="B10" s="228">
        <v>860</v>
      </c>
      <c r="C10" s="228" t="s">
        <v>355</v>
      </c>
    </row>
    <row r="11" spans="1:3" ht="26.25" customHeight="1" thickBot="1">
      <c r="A11" s="227">
        <v>5</v>
      </c>
      <c r="B11" s="228">
        <v>867</v>
      </c>
      <c r="C11" s="228" t="s">
        <v>356</v>
      </c>
    </row>
  </sheetData>
  <sheetProtection/>
  <mergeCells count="2">
    <mergeCell ref="B1:C3"/>
    <mergeCell ref="A4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МА МО</cp:lastModifiedBy>
  <cp:lastPrinted>2017-11-10T13:38:55Z</cp:lastPrinted>
  <dcterms:created xsi:type="dcterms:W3CDTF">2015-01-16T07:52:13Z</dcterms:created>
  <dcterms:modified xsi:type="dcterms:W3CDTF">2017-11-10T13:51:24Z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